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lamo\Documents\Chris\542\"/>
    </mc:Choice>
  </mc:AlternateContent>
  <xr:revisionPtr revIDLastSave="0" documentId="13_ncr:1_{9E185336-DBF6-43E4-94D2-F83FC1C4278C}" xr6:coauthVersionLast="45" xr6:coauthVersionMax="45" xr10:uidLastSave="{00000000-0000-0000-0000-000000000000}"/>
  <bookViews>
    <workbookView xWindow="14736" yWindow="864" windowWidth="20880" windowHeight="13632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83" i="1" l="1"/>
  <c r="C84" i="1"/>
  <c r="E1" i="1" l="1"/>
  <c r="H1" i="1" s="1"/>
  <c r="H2" i="1" s="1"/>
  <c r="B4" i="1" s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D33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O43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C82" i="1"/>
  <c r="AK60" i="1"/>
  <c r="BA60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G59" i="1"/>
  <c r="BM58" i="1"/>
  <c r="BM60" i="1" s="1"/>
  <c r="H58" i="1"/>
  <c r="H60" i="1" s="1"/>
  <c r="I58" i="1"/>
  <c r="I60" i="1" s="1"/>
  <c r="J58" i="1"/>
  <c r="J60" i="1" s="1"/>
  <c r="K58" i="1"/>
  <c r="K60" i="1" s="1"/>
  <c r="L58" i="1"/>
  <c r="M58" i="1"/>
  <c r="M60" i="1" s="1"/>
  <c r="N58" i="1"/>
  <c r="O58" i="1"/>
  <c r="P58" i="1"/>
  <c r="Q58" i="1"/>
  <c r="Q60" i="1" s="1"/>
  <c r="R58" i="1"/>
  <c r="R60" i="1" s="1"/>
  <c r="S58" i="1"/>
  <c r="S60" i="1" s="1"/>
  <c r="T58" i="1"/>
  <c r="T60" i="1" s="1"/>
  <c r="U58" i="1"/>
  <c r="U60" i="1" s="1"/>
  <c r="V58" i="1"/>
  <c r="W58" i="1"/>
  <c r="X58" i="1"/>
  <c r="X60" i="1" s="1"/>
  <c r="Y58" i="1"/>
  <c r="Z58" i="1"/>
  <c r="Z60" i="1" s="1"/>
  <c r="AA58" i="1"/>
  <c r="AA60" i="1" s="1"/>
  <c r="AB58" i="1"/>
  <c r="AC58" i="1"/>
  <c r="AD58" i="1"/>
  <c r="AE58" i="1"/>
  <c r="AF58" i="1"/>
  <c r="AG58" i="1"/>
  <c r="AG60" i="1" s="1"/>
  <c r="AH58" i="1"/>
  <c r="AH60" i="1" s="1"/>
  <c r="AI58" i="1"/>
  <c r="AI60" i="1" s="1"/>
  <c r="AJ58" i="1"/>
  <c r="AJ60" i="1" s="1"/>
  <c r="AK58" i="1"/>
  <c r="AL58" i="1"/>
  <c r="AM58" i="1"/>
  <c r="AN58" i="1"/>
  <c r="AN60" i="1" s="1"/>
  <c r="AO58" i="1"/>
  <c r="AO60" i="1" s="1"/>
  <c r="AP58" i="1"/>
  <c r="AP60" i="1" s="1"/>
  <c r="AQ58" i="1"/>
  <c r="AQ60" i="1" s="1"/>
  <c r="AR58" i="1"/>
  <c r="AS58" i="1"/>
  <c r="AS60" i="1" s="1"/>
  <c r="AT58" i="1"/>
  <c r="AU58" i="1"/>
  <c r="AV58" i="1"/>
  <c r="AW58" i="1"/>
  <c r="AW60" i="1" s="1"/>
  <c r="AX58" i="1"/>
  <c r="AX60" i="1" s="1"/>
  <c r="AY58" i="1"/>
  <c r="AY60" i="1" s="1"/>
  <c r="AZ58" i="1"/>
  <c r="AZ60" i="1" s="1"/>
  <c r="BA58" i="1"/>
  <c r="BB58" i="1"/>
  <c r="BC58" i="1"/>
  <c r="BD58" i="1"/>
  <c r="BD60" i="1" s="1"/>
  <c r="BE58" i="1"/>
  <c r="BE60" i="1" s="1"/>
  <c r="BF58" i="1"/>
  <c r="BF60" i="1" s="1"/>
  <c r="BG58" i="1"/>
  <c r="BG60" i="1" s="1"/>
  <c r="BH58" i="1"/>
  <c r="BI58" i="1"/>
  <c r="BI60" i="1" s="1"/>
  <c r="BJ58" i="1"/>
  <c r="BK58" i="1"/>
  <c r="BL58" i="1"/>
  <c r="G58" i="1"/>
  <c r="BI41" i="1"/>
  <c r="BI43" i="1" s="1"/>
  <c r="C41" i="1"/>
  <c r="C43" i="1" s="1"/>
  <c r="D41" i="1"/>
  <c r="E41" i="1"/>
  <c r="E43" i="1" s="1"/>
  <c r="F41" i="1"/>
  <c r="G41" i="1"/>
  <c r="H41" i="1"/>
  <c r="I41" i="1"/>
  <c r="J41" i="1"/>
  <c r="K41" i="1"/>
  <c r="L41" i="1"/>
  <c r="M41" i="1"/>
  <c r="M43" i="1" s="1"/>
  <c r="N41" i="1"/>
  <c r="N43" i="1" s="1"/>
  <c r="O41" i="1"/>
  <c r="O43" i="1" s="1"/>
  <c r="P41" i="1"/>
  <c r="Q41" i="1"/>
  <c r="Q43" i="1" s="1"/>
  <c r="R41" i="1"/>
  <c r="S41" i="1"/>
  <c r="T41" i="1"/>
  <c r="U41" i="1"/>
  <c r="U43" i="1" s="1"/>
  <c r="V41" i="1"/>
  <c r="V43" i="1" s="1"/>
  <c r="W41" i="1"/>
  <c r="W43" i="1" s="1"/>
  <c r="X41" i="1"/>
  <c r="Y41" i="1"/>
  <c r="Z41" i="1"/>
  <c r="AA41" i="1"/>
  <c r="AB41" i="1"/>
  <c r="AC41" i="1"/>
  <c r="AC43" i="1" s="1"/>
  <c r="AD41" i="1"/>
  <c r="AE41" i="1"/>
  <c r="AF41" i="1"/>
  <c r="AG41" i="1"/>
  <c r="AG43" i="1" s="1"/>
  <c r="AH41" i="1"/>
  <c r="AH43" i="1" s="1"/>
  <c r="AI41" i="1"/>
  <c r="AI43" i="1" s="1"/>
  <c r="AJ41" i="1"/>
  <c r="AK41" i="1"/>
  <c r="AK43" i="1" s="1"/>
  <c r="AL41" i="1"/>
  <c r="AL43" i="1" s="1"/>
  <c r="AM41" i="1"/>
  <c r="AN41" i="1"/>
  <c r="AO41" i="1"/>
  <c r="AP41" i="1"/>
  <c r="AQ41" i="1"/>
  <c r="AR41" i="1"/>
  <c r="AS41" i="1"/>
  <c r="AS43" i="1" s="1"/>
  <c r="AT41" i="1"/>
  <c r="AT43" i="1" s="1"/>
  <c r="AU41" i="1"/>
  <c r="AU43" i="1" s="1"/>
  <c r="AV41" i="1"/>
  <c r="AW41" i="1"/>
  <c r="AW43" i="1" s="1"/>
  <c r="AX41" i="1"/>
  <c r="AX43" i="1" s="1"/>
  <c r="AY41" i="1"/>
  <c r="AY43" i="1" s="1"/>
  <c r="AZ41" i="1"/>
  <c r="BA41" i="1"/>
  <c r="BB41" i="1"/>
  <c r="BC41" i="1"/>
  <c r="BD41" i="1"/>
  <c r="BE41" i="1"/>
  <c r="BE43" i="1" s="1"/>
  <c r="BF41" i="1"/>
  <c r="BF43" i="1" s="1"/>
  <c r="BG41" i="1"/>
  <c r="BG43" i="1" s="1"/>
  <c r="BH41" i="1"/>
  <c r="B41" i="1"/>
  <c r="E3" i="1"/>
  <c r="BD43" i="1" l="1"/>
  <c r="AN43" i="1"/>
  <c r="Y60" i="1"/>
  <c r="AV43" i="1"/>
  <c r="AC60" i="1"/>
  <c r="AQ43" i="1"/>
  <c r="AE43" i="1"/>
  <c r="S43" i="1"/>
  <c r="G43" i="1"/>
  <c r="X43" i="1"/>
  <c r="BB43" i="1"/>
  <c r="AD43" i="1"/>
  <c r="R43" i="1"/>
  <c r="F43" i="1"/>
  <c r="AP43" i="1"/>
  <c r="B5" i="1"/>
  <c r="B6" i="1" s="1"/>
  <c r="B9" i="1" s="1"/>
  <c r="H43" i="1"/>
  <c r="AV60" i="1"/>
  <c r="AF60" i="1"/>
  <c r="P60" i="1"/>
  <c r="AZ43" i="1"/>
  <c r="BL60" i="1"/>
  <c r="BK60" i="1"/>
  <c r="AU60" i="1"/>
  <c r="AE60" i="1"/>
  <c r="O60" i="1"/>
  <c r="BJ60" i="1"/>
  <c r="AT60" i="1"/>
  <c r="AD60" i="1"/>
  <c r="N60" i="1"/>
  <c r="AJ43" i="1"/>
  <c r="D43" i="1"/>
  <c r="T43" i="1"/>
  <c r="BH60" i="1"/>
  <c r="AR60" i="1"/>
  <c r="AB60" i="1"/>
  <c r="L60" i="1"/>
  <c r="AA43" i="1"/>
  <c r="J43" i="1"/>
  <c r="Y43" i="1"/>
  <c r="I43" i="1"/>
  <c r="BH43" i="1"/>
  <c r="AF43" i="1"/>
  <c r="P43" i="1"/>
  <c r="K43" i="1"/>
  <c r="W60" i="1"/>
  <c r="AR43" i="1"/>
  <c r="AM43" i="1"/>
  <c r="BC60" i="1"/>
  <c r="BB60" i="1"/>
  <c r="AL60" i="1"/>
  <c r="G60" i="1"/>
  <c r="Z43" i="1"/>
  <c r="BC43" i="1"/>
  <c r="AM60" i="1"/>
  <c r="V60" i="1"/>
  <c r="BA43" i="1"/>
  <c r="AB43" i="1"/>
  <c r="L43" i="1"/>
  <c r="B43" i="1"/>
  <c r="F61" i="1" l="1"/>
  <c r="O73" i="1"/>
  <c r="O74" i="1" s="1"/>
  <c r="AW73" i="1"/>
  <c r="AW74" i="1" s="1"/>
  <c r="AI73" i="1"/>
  <c r="AI74" i="1" s="1"/>
  <c r="S73" i="1"/>
  <c r="S74" i="1" s="1"/>
  <c r="BA73" i="1"/>
  <c r="BA74" i="1" s="1"/>
  <c r="AV73" i="1"/>
  <c r="AV74" i="1" s="1"/>
  <c r="AK73" i="1"/>
  <c r="AK74" i="1" s="1"/>
  <c r="AR73" i="1"/>
  <c r="AR74" i="1" s="1"/>
  <c r="AF73" i="1"/>
  <c r="AF74" i="1" s="1"/>
  <c r="BF73" i="1"/>
  <c r="BF74" i="1" s="1"/>
  <c r="AB73" i="1"/>
  <c r="AB74" i="1" s="1"/>
  <c r="AY73" i="1"/>
  <c r="AY74" i="1" s="1"/>
  <c r="AG73" i="1"/>
  <c r="AG74" i="1" s="1"/>
  <c r="Z73" i="1"/>
  <c r="Z74" i="1" s="1"/>
  <c r="AP73" i="1"/>
  <c r="AP74" i="1" s="1"/>
  <c r="J73" i="1"/>
  <c r="J74" i="1" s="1"/>
  <c r="AU73" i="1"/>
  <c r="AU74" i="1" s="1"/>
  <c r="AE73" i="1"/>
  <c r="AE74" i="1" s="1"/>
  <c r="BL73" i="1"/>
  <c r="BL74" i="1" s="1"/>
  <c r="N73" i="1"/>
  <c r="N74" i="1" s="1"/>
  <c r="AT73" i="1"/>
  <c r="AT74" i="1" s="1"/>
  <c r="BH73" i="1"/>
  <c r="BH74" i="1" s="1"/>
  <c r="AD73" i="1"/>
  <c r="AD74" i="1" s="1"/>
  <c r="BJ73" i="1"/>
  <c r="BJ74" i="1" s="1"/>
  <c r="L73" i="1"/>
  <c r="L74" i="1" s="1"/>
  <c r="P73" i="1"/>
  <c r="P74" i="1" s="1"/>
  <c r="M73" i="1"/>
  <c r="M74" i="1" s="1"/>
  <c r="AC73" i="1"/>
  <c r="AC74" i="1" s="1"/>
  <c r="AS73" i="1"/>
  <c r="AS74" i="1" s="1"/>
  <c r="BI73" i="1"/>
  <c r="BI74" i="1" s="1"/>
  <c r="I73" i="1"/>
  <c r="I74" i="1" s="1"/>
  <c r="Y73" i="1"/>
  <c r="Y74" i="1" s="1"/>
  <c r="AO73" i="1"/>
  <c r="AO74" i="1" s="1"/>
  <c r="BE73" i="1"/>
  <c r="BE74" i="1" s="1"/>
  <c r="R73" i="1"/>
  <c r="R74" i="1" s="1"/>
  <c r="AX73" i="1"/>
  <c r="AX74" i="1" s="1"/>
  <c r="H73" i="1"/>
  <c r="H74" i="1" s="1"/>
  <c r="X73" i="1"/>
  <c r="X74" i="1" s="1"/>
  <c r="AN73" i="1"/>
  <c r="AN74" i="1" s="1"/>
  <c r="BD73" i="1"/>
  <c r="BD74" i="1" s="1"/>
  <c r="BG73" i="1"/>
  <c r="BG74" i="1" s="1"/>
  <c r="Q73" i="1"/>
  <c r="Q74" i="1" s="1"/>
  <c r="G73" i="1"/>
  <c r="G74" i="1" s="1"/>
  <c r="V73" i="1"/>
  <c r="V74" i="1" s="1"/>
  <c r="AL73" i="1"/>
  <c r="AL74" i="1" s="1"/>
  <c r="BB73" i="1"/>
  <c r="BB74" i="1" s="1"/>
  <c r="U73" i="1"/>
  <c r="U74" i="1" s="1"/>
  <c r="K73" i="1"/>
  <c r="K74" i="1" s="1"/>
  <c r="AA73" i="1"/>
  <c r="AA74" i="1" s="1"/>
  <c r="AQ73" i="1"/>
  <c r="AQ74" i="1" s="1"/>
  <c r="BK73" i="1"/>
  <c r="BK74" i="1" s="1"/>
  <c r="G65" i="1"/>
  <c r="G66" i="1" s="1"/>
  <c r="I65" i="1"/>
  <c r="I66" i="1" s="1"/>
  <c r="K65" i="1"/>
  <c r="K66" i="1" s="1"/>
  <c r="M65" i="1"/>
  <c r="M66" i="1" s="1"/>
  <c r="O65" i="1"/>
  <c r="O66" i="1" s="1"/>
  <c r="Q65" i="1"/>
  <c r="Q66" i="1" s="1"/>
  <c r="S65" i="1"/>
  <c r="S66" i="1" s="1"/>
  <c r="U65" i="1"/>
  <c r="U66" i="1" s="1"/>
  <c r="W65" i="1"/>
  <c r="W66" i="1" s="1"/>
  <c r="Y65" i="1"/>
  <c r="Y66" i="1" s="1"/>
  <c r="AA65" i="1"/>
  <c r="AA66" i="1" s="1"/>
  <c r="AC65" i="1"/>
  <c r="AC66" i="1" s="1"/>
  <c r="AE65" i="1"/>
  <c r="AE66" i="1" s="1"/>
  <c r="AG65" i="1"/>
  <c r="AG66" i="1" s="1"/>
  <c r="AI65" i="1"/>
  <c r="AI66" i="1" s="1"/>
  <c r="AK65" i="1"/>
  <c r="AK66" i="1" s="1"/>
  <c r="AM65" i="1"/>
  <c r="AM66" i="1" s="1"/>
  <c r="AO65" i="1"/>
  <c r="AO66" i="1" s="1"/>
  <c r="AQ65" i="1"/>
  <c r="AQ66" i="1" s="1"/>
  <c r="AS65" i="1"/>
  <c r="AS66" i="1" s="1"/>
  <c r="AU65" i="1"/>
  <c r="AU66" i="1" s="1"/>
  <c r="AW65" i="1"/>
  <c r="AW66" i="1" s="1"/>
  <c r="AY65" i="1"/>
  <c r="AY66" i="1" s="1"/>
  <c r="BA65" i="1"/>
  <c r="BA66" i="1" s="1"/>
  <c r="BC65" i="1"/>
  <c r="BC66" i="1" s="1"/>
  <c r="D14" i="1"/>
  <c r="D16" i="1" s="1"/>
  <c r="H14" i="1"/>
  <c r="H16" i="1" s="1"/>
  <c r="L14" i="1"/>
  <c r="L16" i="1" s="1"/>
  <c r="P14" i="1"/>
  <c r="P16" i="1" s="1"/>
  <c r="T14" i="1"/>
  <c r="T16" i="1" s="1"/>
  <c r="X14" i="1"/>
  <c r="X16" i="1" s="1"/>
  <c r="AB14" i="1"/>
  <c r="AB16" i="1" s="1"/>
  <c r="AF14" i="1"/>
  <c r="AF16" i="1" s="1"/>
  <c r="AJ14" i="1"/>
  <c r="AJ16" i="1" s="1"/>
  <c r="AN14" i="1"/>
  <c r="AN16" i="1" s="1"/>
  <c r="AR14" i="1"/>
  <c r="AR16" i="1" s="1"/>
  <c r="AV14" i="1"/>
  <c r="AV16" i="1" s="1"/>
  <c r="J65" i="1"/>
  <c r="J66" i="1" s="1"/>
  <c r="R65" i="1"/>
  <c r="R66" i="1" s="1"/>
  <c r="Z65" i="1"/>
  <c r="Z66" i="1" s="1"/>
  <c r="AH65" i="1"/>
  <c r="AH66" i="1" s="1"/>
  <c r="AP65" i="1"/>
  <c r="AP66" i="1" s="1"/>
  <c r="AX65" i="1"/>
  <c r="AX66" i="1" s="1"/>
  <c r="M14" i="1"/>
  <c r="M16" i="1" s="1"/>
  <c r="U14" i="1"/>
  <c r="U16" i="1" s="1"/>
  <c r="AK14" i="1"/>
  <c r="AK16" i="1" s="1"/>
  <c r="AS14" i="1"/>
  <c r="AS16" i="1" s="1"/>
  <c r="N65" i="1"/>
  <c r="N66" i="1" s="1"/>
  <c r="V65" i="1"/>
  <c r="V66" i="1" s="1"/>
  <c r="AD65" i="1"/>
  <c r="AD66" i="1" s="1"/>
  <c r="AL65" i="1"/>
  <c r="AL66" i="1" s="1"/>
  <c r="AT65" i="1"/>
  <c r="AT66" i="1" s="1"/>
  <c r="BB65" i="1"/>
  <c r="BB66" i="1" s="1"/>
  <c r="I14" i="1"/>
  <c r="I16" i="1" s="1"/>
  <c r="Q14" i="1"/>
  <c r="Q16" i="1" s="1"/>
  <c r="Y14" i="1"/>
  <c r="Y16" i="1" s="1"/>
  <c r="AG14" i="1"/>
  <c r="AG16" i="1" s="1"/>
  <c r="AO14" i="1"/>
  <c r="AO16" i="1" s="1"/>
  <c r="AW14" i="1"/>
  <c r="AW16" i="1" s="1"/>
  <c r="H65" i="1"/>
  <c r="H66" i="1" s="1"/>
  <c r="P65" i="1"/>
  <c r="P66" i="1" s="1"/>
  <c r="X65" i="1"/>
  <c r="X66" i="1" s="1"/>
  <c r="AF65" i="1"/>
  <c r="AF66" i="1" s="1"/>
  <c r="AN65" i="1"/>
  <c r="AN66" i="1" s="1"/>
  <c r="AV65" i="1"/>
  <c r="AV66" i="1" s="1"/>
  <c r="C14" i="1"/>
  <c r="C16" i="1" s="1"/>
  <c r="F14" i="1"/>
  <c r="F16" i="1" s="1"/>
  <c r="K14" i="1"/>
  <c r="K16" i="1" s="1"/>
  <c r="N14" i="1"/>
  <c r="N16" i="1" s="1"/>
  <c r="S14" i="1"/>
  <c r="S16" i="1" s="1"/>
  <c r="V14" i="1"/>
  <c r="V16" i="1" s="1"/>
  <c r="AA14" i="1"/>
  <c r="AA16" i="1" s="1"/>
  <c r="AD14" i="1"/>
  <c r="AD16" i="1" s="1"/>
  <c r="AI14" i="1"/>
  <c r="AI16" i="1" s="1"/>
  <c r="AL14" i="1"/>
  <c r="AL16" i="1" s="1"/>
  <c r="AQ14" i="1"/>
  <c r="AQ16" i="1" s="1"/>
  <c r="AT14" i="1"/>
  <c r="AT16" i="1" s="1"/>
  <c r="AY14" i="1"/>
  <c r="AY16" i="1" s="1"/>
  <c r="E14" i="1"/>
  <c r="E16" i="1" s="1"/>
  <c r="AC14" i="1"/>
  <c r="AC16" i="1" s="1"/>
  <c r="AJ65" i="1"/>
  <c r="AJ66" i="1" s="1"/>
  <c r="L65" i="1"/>
  <c r="L66" i="1" s="1"/>
  <c r="AR65" i="1"/>
  <c r="AR66" i="1" s="1"/>
  <c r="D58" i="1"/>
  <c r="T65" i="1"/>
  <c r="T66" i="1" s="1"/>
  <c r="AZ65" i="1"/>
  <c r="AZ66" i="1" s="1"/>
  <c r="G14" i="1"/>
  <c r="G16" i="1" s="1"/>
  <c r="O14" i="1"/>
  <c r="O16" i="1" s="1"/>
  <c r="W14" i="1"/>
  <c r="W16" i="1" s="1"/>
  <c r="AE14" i="1"/>
  <c r="AE16" i="1" s="1"/>
  <c r="AM14" i="1"/>
  <c r="AM16" i="1" s="1"/>
  <c r="AU14" i="1"/>
  <c r="AU16" i="1" s="1"/>
  <c r="AB65" i="1"/>
  <c r="AB66" i="1" s="1"/>
  <c r="B14" i="1"/>
  <c r="B16" i="1" s="1"/>
  <c r="J14" i="1"/>
  <c r="J16" i="1" s="1"/>
  <c r="R14" i="1"/>
  <c r="R16" i="1" s="1"/>
  <c r="Z14" i="1"/>
  <c r="Z16" i="1" s="1"/>
  <c r="AH14" i="1"/>
  <c r="AH16" i="1" s="1"/>
  <c r="AP14" i="1"/>
  <c r="AP16" i="1" s="1"/>
  <c r="AX14" i="1"/>
  <c r="AX16" i="1" s="1"/>
  <c r="T73" i="1"/>
  <c r="T74" i="1" s="1"/>
  <c r="AJ73" i="1"/>
  <c r="AJ74" i="1" s="1"/>
  <c r="AZ73" i="1"/>
  <c r="AZ74" i="1" s="1"/>
  <c r="A44" i="1"/>
  <c r="B45" i="1" s="1"/>
  <c r="B46" i="1" s="1"/>
  <c r="AH73" i="1"/>
  <c r="AH74" i="1" s="1"/>
  <c r="BM73" i="1"/>
  <c r="BM74" i="1" s="1"/>
  <c r="W73" i="1"/>
  <c r="W74" i="1" s="1"/>
  <c r="AM73" i="1"/>
  <c r="AM74" i="1" s="1"/>
  <c r="BC73" i="1"/>
  <c r="BC74" i="1" s="1"/>
  <c r="A17" i="1" l="1"/>
  <c r="AP18" i="1" s="1"/>
  <c r="AP19" i="1" s="1"/>
  <c r="AI18" i="1"/>
  <c r="AI19" i="1" s="1"/>
  <c r="C18" i="1"/>
  <c r="C19" i="1" s="1"/>
  <c r="AO18" i="1"/>
  <c r="AO19" i="1" s="1"/>
  <c r="AJ18" i="1"/>
  <c r="AJ19" i="1" s="1"/>
  <c r="D18" i="1"/>
  <c r="D19" i="1" s="1"/>
  <c r="AO68" i="1"/>
  <c r="AO69" i="1" s="1"/>
  <c r="N18" i="1"/>
  <c r="N19" i="1" s="1"/>
  <c r="AV68" i="1"/>
  <c r="AV69" i="1" s="1"/>
  <c r="AG18" i="1"/>
  <c r="AG19" i="1" s="1"/>
  <c r="AV18" i="1"/>
  <c r="AV19" i="1" s="1"/>
  <c r="AF18" i="1"/>
  <c r="AF19" i="1" s="1"/>
  <c r="F67" i="1"/>
  <c r="AF68" i="1" s="1"/>
  <c r="AF69" i="1" s="1"/>
  <c r="T45" i="1"/>
  <c r="T46" i="1" s="1"/>
  <c r="AR45" i="1"/>
  <c r="AR46" i="1" s="1"/>
  <c r="AZ45" i="1"/>
  <c r="AZ46" i="1" s="1"/>
  <c r="BH45" i="1"/>
  <c r="BH46" i="1" s="1"/>
  <c r="J45" i="1"/>
  <c r="J46" i="1" s="1"/>
  <c r="R45" i="1"/>
  <c r="R46" i="1" s="1"/>
  <c r="Z45" i="1"/>
  <c r="Z46" i="1" s="1"/>
  <c r="AP45" i="1"/>
  <c r="AP46" i="1" s="1"/>
  <c r="E45" i="1"/>
  <c r="E46" i="1" s="1"/>
  <c r="H45" i="1"/>
  <c r="H46" i="1" s="1"/>
  <c r="M45" i="1"/>
  <c r="M46" i="1" s="1"/>
  <c r="P45" i="1"/>
  <c r="P46" i="1" s="1"/>
  <c r="U45" i="1"/>
  <c r="U46" i="1" s="1"/>
  <c r="X45" i="1"/>
  <c r="X46" i="1" s="1"/>
  <c r="AC45" i="1"/>
  <c r="AC46" i="1" s="1"/>
  <c r="AF45" i="1"/>
  <c r="AF46" i="1" s="1"/>
  <c r="AN45" i="1"/>
  <c r="AN46" i="1" s="1"/>
  <c r="AV45" i="1"/>
  <c r="AV46" i="1" s="1"/>
  <c r="BD45" i="1"/>
  <c r="BD46" i="1" s="1"/>
  <c r="AX45" i="1"/>
  <c r="AX46" i="1" s="1"/>
  <c r="BF45" i="1"/>
  <c r="BF46" i="1" s="1"/>
  <c r="D45" i="1"/>
  <c r="D46" i="1" s="1"/>
  <c r="I45" i="1"/>
  <c r="I46" i="1" s="1"/>
  <c r="L45" i="1"/>
  <c r="L46" i="1" s="1"/>
  <c r="Q45" i="1"/>
  <c r="Q46" i="1" s="1"/>
  <c r="Y45" i="1"/>
  <c r="Y46" i="1" s="1"/>
  <c r="AB45" i="1"/>
  <c r="AB46" i="1" s="1"/>
  <c r="AG45" i="1"/>
  <c r="AG46" i="1" s="1"/>
  <c r="AJ45" i="1"/>
  <c r="AJ46" i="1" s="1"/>
  <c r="AO45" i="1"/>
  <c r="AO46" i="1" s="1"/>
  <c r="AW45" i="1"/>
  <c r="AW46" i="1" s="1"/>
  <c r="BE45" i="1"/>
  <c r="BE46" i="1" s="1"/>
  <c r="AH45" i="1"/>
  <c r="AH46" i="1" s="1"/>
  <c r="BG45" i="1"/>
  <c r="BG46" i="1" s="1"/>
  <c r="AQ45" i="1"/>
  <c r="AQ46" i="1" s="1"/>
  <c r="AA45" i="1"/>
  <c r="AA46" i="1" s="1"/>
  <c r="K45" i="1"/>
  <c r="K46" i="1" s="1"/>
  <c r="BI45" i="1"/>
  <c r="BI46" i="1" s="1"/>
  <c r="BA45" i="1"/>
  <c r="BA46" i="1" s="1"/>
  <c r="W45" i="1"/>
  <c r="W46" i="1" s="1"/>
  <c r="BB45" i="1"/>
  <c r="BB46" i="1" s="1"/>
  <c r="V45" i="1"/>
  <c r="V46" i="1" s="1"/>
  <c r="AS45" i="1"/>
  <c r="AS46" i="1" s="1"/>
  <c r="AU45" i="1"/>
  <c r="AU46" i="1" s="1"/>
  <c r="AE45" i="1"/>
  <c r="AE46" i="1" s="1"/>
  <c r="O45" i="1"/>
  <c r="O46" i="1" s="1"/>
  <c r="AL45" i="1"/>
  <c r="AL46" i="1" s="1"/>
  <c r="F45" i="1"/>
  <c r="F46" i="1" s="1"/>
  <c r="AD45" i="1"/>
  <c r="AD46" i="1" s="1"/>
  <c r="BC45" i="1"/>
  <c r="BC46" i="1" s="1"/>
  <c r="AM45" i="1"/>
  <c r="AM46" i="1" s="1"/>
  <c r="G45" i="1"/>
  <c r="G46" i="1" s="1"/>
  <c r="AY45" i="1"/>
  <c r="AY46" i="1" s="1"/>
  <c r="AI45" i="1"/>
  <c r="AI46" i="1" s="1"/>
  <c r="S45" i="1"/>
  <c r="S46" i="1" s="1"/>
  <c r="C45" i="1"/>
  <c r="C46" i="1" s="1"/>
  <c r="AT45" i="1"/>
  <c r="AT46" i="1" s="1"/>
  <c r="N45" i="1"/>
  <c r="N46" i="1" s="1"/>
  <c r="AK45" i="1"/>
  <c r="AK46" i="1" s="1"/>
  <c r="AQ18" i="1"/>
  <c r="AQ19" i="1" s="1"/>
  <c r="AA18" i="1"/>
  <c r="AA19" i="1" s="1"/>
  <c r="K18" i="1"/>
  <c r="K19" i="1" s="1"/>
  <c r="AN68" i="1"/>
  <c r="AN69" i="1" s="1"/>
  <c r="H68" i="1"/>
  <c r="H69" i="1" s="1"/>
  <c r="Y18" i="1"/>
  <c r="Y19" i="1" s="1"/>
  <c r="M18" i="1"/>
  <c r="M19" i="1" s="1"/>
  <c r="AR18" i="1"/>
  <c r="AR19" i="1" s="1"/>
  <c r="BA68" i="1"/>
  <c r="BA69" i="1" s="1"/>
  <c r="AS68" i="1"/>
  <c r="AS69" i="1" s="1"/>
  <c r="AK68" i="1"/>
  <c r="AK69" i="1" s="1"/>
  <c r="AC68" i="1"/>
  <c r="AC69" i="1" s="1"/>
  <c r="U68" i="1"/>
  <c r="U69" i="1" s="1"/>
  <c r="M68" i="1"/>
  <c r="M69" i="1" s="1"/>
  <c r="F75" i="1"/>
  <c r="AU68" i="1" l="1"/>
  <c r="AU69" i="1" s="1"/>
  <c r="AP68" i="1"/>
  <c r="AP69" i="1" s="1"/>
  <c r="AD68" i="1"/>
  <c r="AD69" i="1" s="1"/>
  <c r="AH68" i="1"/>
  <c r="AH69" i="1" s="1"/>
  <c r="V68" i="1"/>
  <c r="V69" i="1" s="1"/>
  <c r="BC68" i="1"/>
  <c r="BC69" i="1" s="1"/>
  <c r="Z68" i="1"/>
  <c r="Z69" i="1" s="1"/>
  <c r="N68" i="1"/>
  <c r="N69" i="1" s="1"/>
  <c r="AT68" i="1"/>
  <c r="AT69" i="1" s="1"/>
  <c r="BB68" i="1"/>
  <c r="BB69" i="1" s="1"/>
  <c r="AE18" i="1"/>
  <c r="AE19" i="1" s="1"/>
  <c r="AD18" i="1"/>
  <c r="AD19" i="1" s="1"/>
  <c r="K68" i="1"/>
  <c r="K69" i="1" s="1"/>
  <c r="A47" i="1"/>
  <c r="C24" i="1" s="1"/>
  <c r="AJ68" i="1"/>
  <c r="AJ69" i="1" s="1"/>
  <c r="AQ68" i="1"/>
  <c r="AQ69" i="1" s="1"/>
  <c r="O18" i="1"/>
  <c r="O19" i="1" s="1"/>
  <c r="G68" i="1"/>
  <c r="G69" i="1" s="1"/>
  <c r="W18" i="1"/>
  <c r="W19" i="1" s="1"/>
  <c r="AN18" i="1"/>
  <c r="AN19" i="1" s="1"/>
  <c r="AU18" i="1"/>
  <c r="AU19" i="1" s="1"/>
  <c r="O68" i="1"/>
  <c r="O69" i="1" s="1"/>
  <c r="Z18" i="1"/>
  <c r="Z19" i="1" s="1"/>
  <c r="AL68" i="1"/>
  <c r="AL69" i="1" s="1"/>
  <c r="L18" i="1"/>
  <c r="L19" i="1" s="1"/>
  <c r="R18" i="1"/>
  <c r="R19" i="1" s="1"/>
  <c r="W68" i="1"/>
  <c r="W69" i="1" s="1"/>
  <c r="I68" i="1"/>
  <c r="I69" i="1" s="1"/>
  <c r="F18" i="1"/>
  <c r="F19" i="1" s="1"/>
  <c r="AC18" i="1"/>
  <c r="AC19" i="1" s="1"/>
  <c r="AB18" i="1"/>
  <c r="AB19" i="1" s="1"/>
  <c r="AX18" i="1"/>
  <c r="AX19" i="1" s="1"/>
  <c r="AM68" i="1"/>
  <c r="AM69" i="1" s="1"/>
  <c r="Y68" i="1"/>
  <c r="Y69" i="1" s="1"/>
  <c r="AR68" i="1"/>
  <c r="AR69" i="1" s="1"/>
  <c r="T68" i="1"/>
  <c r="T69" i="1" s="1"/>
  <c r="AM18" i="1"/>
  <c r="AM19" i="1" s="1"/>
  <c r="AG68" i="1"/>
  <c r="AG69" i="1" s="1"/>
  <c r="T18" i="1"/>
  <c r="T19" i="1" s="1"/>
  <c r="AK18" i="1"/>
  <c r="AK19" i="1" s="1"/>
  <c r="X68" i="1"/>
  <c r="X69" i="1" s="1"/>
  <c r="AY18" i="1"/>
  <c r="AY19" i="1" s="1"/>
  <c r="B18" i="1"/>
  <c r="S68" i="1"/>
  <c r="S69" i="1" s="1"/>
  <c r="AY68" i="1"/>
  <c r="AY69" i="1" s="1"/>
  <c r="R68" i="1"/>
  <c r="R69" i="1" s="1"/>
  <c r="Q18" i="1"/>
  <c r="Q19" i="1" s="1"/>
  <c r="V18" i="1"/>
  <c r="V19" i="1" s="1"/>
  <c r="G18" i="1"/>
  <c r="G19" i="1" s="1"/>
  <c r="L68" i="1"/>
  <c r="L69" i="1" s="1"/>
  <c r="AA68" i="1"/>
  <c r="AA69" i="1" s="1"/>
  <c r="H18" i="1"/>
  <c r="H19" i="1" s="1"/>
  <c r="AX68" i="1"/>
  <c r="AX69" i="1" s="1"/>
  <c r="AW18" i="1"/>
  <c r="AW19" i="1" s="1"/>
  <c r="AL18" i="1"/>
  <c r="AL19" i="1" s="1"/>
  <c r="J18" i="1"/>
  <c r="J19" i="1" s="1"/>
  <c r="AE68" i="1"/>
  <c r="AE69" i="1" s="1"/>
  <c r="P18" i="1"/>
  <c r="P19" i="1" s="1"/>
  <c r="U18" i="1"/>
  <c r="U19" i="1" s="1"/>
  <c r="P68" i="1"/>
  <c r="P69" i="1" s="1"/>
  <c r="AT18" i="1"/>
  <c r="AT19" i="1" s="1"/>
  <c r="AB68" i="1"/>
  <c r="AB69" i="1" s="1"/>
  <c r="Q68" i="1"/>
  <c r="Q69" i="1" s="1"/>
  <c r="AW68" i="1"/>
  <c r="AW69" i="1" s="1"/>
  <c r="J68" i="1"/>
  <c r="J69" i="1" s="1"/>
  <c r="I18" i="1"/>
  <c r="I19" i="1" s="1"/>
  <c r="S18" i="1"/>
  <c r="S19" i="1" s="1"/>
  <c r="AZ68" i="1"/>
  <c r="AZ69" i="1" s="1"/>
  <c r="AH18" i="1"/>
  <c r="AH19" i="1" s="1"/>
  <c r="AI68" i="1"/>
  <c r="AI69" i="1" s="1"/>
  <c r="X18" i="1"/>
  <c r="X19" i="1" s="1"/>
  <c r="AS18" i="1"/>
  <c r="AS19" i="1" s="1"/>
  <c r="E18" i="1"/>
  <c r="E19" i="1" s="1"/>
  <c r="F70" i="1" l="1"/>
  <c r="B19" i="1"/>
  <c r="A20" i="1" s="1"/>
  <c r="B27" i="1" s="1"/>
  <c r="BA18" i="1"/>
  <c r="B79" i="1" l="1"/>
  <c r="D30" i="1"/>
  <c r="C28" i="1"/>
  <c r="B80" i="1" l="1"/>
  <c r="E81" i="1" s="1"/>
  <c r="D34" i="1"/>
  <c r="D54" i="1" s="1"/>
  <c r="D31" i="1"/>
  <c r="D50" i="1" s="1"/>
  <c r="D55" i="1" l="1"/>
  <c r="D56" i="1"/>
  <c r="D60" i="1" s="1"/>
  <c r="C86" i="1" l="1"/>
  <c r="C87" i="1" s="1"/>
  <c r="C89" i="1" l="1"/>
</calcChain>
</file>

<file path=xl/sharedStrings.xml><?xml version="1.0" encoding="utf-8"?>
<sst xmlns="http://schemas.openxmlformats.org/spreadsheetml/2006/main" count="70" uniqueCount="60">
  <si>
    <t>4. We pay the annuity pmt:</t>
    <phoneticPr fontId="3" type="noConversion"/>
  </si>
  <si>
    <t>So we have net:</t>
    <phoneticPr fontId="3" type="noConversion"/>
  </si>
  <si>
    <t>And the value of the annuity is:</t>
    <phoneticPr fontId="3" type="noConversion"/>
  </si>
  <si>
    <t>New annuity value:</t>
    <phoneticPr fontId="3" type="noConversion"/>
  </si>
  <si>
    <t>The duration of the annuity is:</t>
    <phoneticPr fontId="3" type="noConversion"/>
  </si>
  <si>
    <t>wt:</t>
    <phoneticPr fontId="3" type="noConversion"/>
  </si>
  <si>
    <t>wt * D</t>
    <phoneticPr fontId="3" type="noConversion"/>
  </si>
  <si>
    <t>We also need the new duration of the bond:</t>
    <phoneticPr fontId="3" type="noConversion"/>
  </si>
  <si>
    <t>So we rebalance by finding the new weights:</t>
    <phoneticPr fontId="3" type="noConversion"/>
  </si>
  <si>
    <t xml:space="preserve"> weight in bill</t>
    <phoneticPr fontId="3" type="noConversion"/>
  </si>
  <si>
    <t xml:space="preserve"> weight in bond</t>
    <phoneticPr fontId="3" type="noConversion"/>
  </si>
  <si>
    <t>Price of bill:</t>
    <phoneticPr fontId="3" type="noConversion"/>
  </si>
  <si>
    <t>Par value:</t>
    <phoneticPr fontId="3" type="noConversion"/>
  </si>
  <si>
    <t>Market value:</t>
    <phoneticPr fontId="3" type="noConversion"/>
  </si>
  <si>
    <t>Par value of bond:</t>
    <phoneticPr fontId="3" type="noConversion"/>
  </si>
  <si>
    <t>Mkt Value of bond:</t>
    <phoneticPr fontId="3" type="noConversion"/>
  </si>
  <si>
    <t>Verify:</t>
    <phoneticPr fontId="3" type="noConversion"/>
  </si>
  <si>
    <t>This exercise shows the value of building a computer code to take the position to maturity, and consider a variety of interest rate scenarios.</t>
    <phoneticPr fontId="3" type="noConversion"/>
  </si>
  <si>
    <t xml:space="preserve">Flat yc at </t>
    <phoneticPr fontId="3" type="noConversion"/>
  </si>
  <si>
    <t>cc</t>
    <phoneticPr fontId="3" type="noConversion"/>
  </si>
  <si>
    <t>25-year annuity:</t>
    <phoneticPr fontId="3" type="noConversion"/>
  </si>
  <si>
    <t xml:space="preserve">   Perpetuity 1:</t>
    <phoneticPr fontId="3" type="noConversion"/>
  </si>
  <si>
    <t xml:space="preserve"> with semi-annual payments:</t>
    <phoneticPr fontId="3" type="noConversion"/>
  </si>
  <si>
    <t>EAY:</t>
    <phoneticPr fontId="3" type="noConversion"/>
  </si>
  <si>
    <t>periodic rate:</t>
    <phoneticPr fontId="3" type="noConversion"/>
  </si>
  <si>
    <t>AF:</t>
    <phoneticPr fontId="3" type="noConversion"/>
  </si>
  <si>
    <t xml:space="preserve">   Perpetuity 2:</t>
    <phoneticPr fontId="3" type="noConversion"/>
  </si>
  <si>
    <t>Annuity Value:</t>
    <phoneticPr fontId="3" type="noConversion"/>
  </si>
  <si>
    <t>semi-annual pmt:</t>
    <phoneticPr fontId="3" type="noConversion"/>
  </si>
  <si>
    <t>Cash flow time line:</t>
    <phoneticPr fontId="3" type="noConversion"/>
  </si>
  <si>
    <t>Time (Yrs):</t>
    <phoneticPr fontId="3" type="noConversion"/>
  </si>
  <si>
    <t>CF:</t>
    <phoneticPr fontId="3" type="noConversion"/>
  </si>
  <si>
    <t>df:</t>
    <phoneticPr fontId="3" type="noConversion"/>
  </si>
  <si>
    <t>PV:</t>
    <phoneticPr fontId="3" type="noConversion"/>
  </si>
  <si>
    <t>wt:</t>
    <phoneticPr fontId="3" type="noConversion"/>
  </si>
  <si>
    <t>wt * D:</t>
    <phoneticPr fontId="3" type="noConversion"/>
  </si>
  <si>
    <t>Initial Hedge:</t>
    <phoneticPr fontId="3" type="noConversion"/>
  </si>
  <si>
    <t>6-month Bill</t>
    <phoneticPr fontId="3" type="noConversion"/>
  </si>
  <si>
    <t>Let w be the weight in the bill:</t>
    <phoneticPr fontId="3" type="noConversion"/>
  </si>
  <si>
    <t>Verify:</t>
    <phoneticPr fontId="3" type="noConversion"/>
  </si>
  <si>
    <t>equiv semi-ann comp:</t>
    <phoneticPr fontId="3" type="noConversion"/>
  </si>
  <si>
    <t>So we know the market values of the bil:</t>
    <phoneticPr fontId="3" type="noConversion"/>
  </si>
  <si>
    <t xml:space="preserve">    and the market value of the bond:</t>
    <phoneticPr fontId="3" type="noConversion"/>
  </si>
  <si>
    <t>30-year Bond</t>
    <phoneticPr fontId="3" type="noConversion"/>
  </si>
  <si>
    <t>The par value of the bill is:</t>
    <phoneticPr fontId="3" type="noConversion"/>
  </si>
  <si>
    <t>Bill price:</t>
    <phoneticPr fontId="3" type="noConversion"/>
  </si>
  <si>
    <t>Par Value:</t>
    <phoneticPr fontId="3" type="noConversion"/>
  </si>
  <si>
    <t xml:space="preserve">  (This has to be greater than the market value.)</t>
    <phoneticPr fontId="3" type="noConversion"/>
  </si>
  <si>
    <t>We need the market value and the duration of the bond -- easy enough with Excel or VBA.</t>
    <phoneticPr fontId="3" type="noConversion"/>
  </si>
  <si>
    <t>Bond coupon:</t>
    <phoneticPr fontId="3" type="noConversion"/>
  </si>
  <si>
    <t>So the par value of the bond position:</t>
    <phoneticPr fontId="3" type="noConversion"/>
  </si>
  <si>
    <t>After 6 months:</t>
    <phoneticPr fontId="3" type="noConversion"/>
  </si>
  <si>
    <t>1. Our bill matures and we get:</t>
    <phoneticPr fontId="3" type="noConversion"/>
  </si>
  <si>
    <t>2. We receive a coupon pmt:</t>
    <phoneticPr fontId="3" type="noConversion"/>
  </si>
  <si>
    <t>3. Our bond is now worth:</t>
    <phoneticPr fontId="3" type="noConversion"/>
  </si>
  <si>
    <t>New Bond:</t>
    <phoneticPr fontId="3" type="noConversion"/>
  </si>
  <si>
    <t>New flat yc:</t>
    <phoneticPr fontId="3" type="noConversion"/>
  </si>
  <si>
    <t xml:space="preserve"> cc</t>
    <phoneticPr fontId="3" type="noConversion"/>
  </si>
  <si>
    <t>.5w +(1-w)BondDur = AnnuityDur</t>
  </si>
  <si>
    <t>Verify: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</si>
</sst>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BM93"/>
  <sheetViews>
    <sheetView tabSelected="1" topLeftCell="A58" workbookViewId="0">
      <selection activeCell="C84" sqref="C84"/>
    </sheetView>
  </sheetViews>
  <sheetFormatPr defaultColWidth="11" defaultRowHeight="12.6" x14ac:dyDescent="0.2"/>
  <cols>
    <col min="1" max="1" width="13.6328125" customWidth="1"/>
    <col min="2" max="2" width="16.6328125" customWidth="1"/>
    <col min="3" max="3" width="12.36328125" customWidth="1"/>
    <col min="4" max="4" width="12" customWidth="1"/>
    <col min="6" max="6" width="16.453125" customWidth="1"/>
  </cols>
  <sheetData>
    <row r="1" spans="1:51" x14ac:dyDescent="0.2">
      <c r="A1" t="s">
        <v>18</v>
      </c>
      <c r="B1">
        <v>0.03</v>
      </c>
      <c r="C1" t="s">
        <v>19</v>
      </c>
      <c r="D1" t="s">
        <v>23</v>
      </c>
      <c r="E1">
        <f>EXP(B1)-1</f>
        <v>3.0454533953516938E-2</v>
      </c>
      <c r="F1" t="s">
        <v>40</v>
      </c>
      <c r="H1">
        <f>2*((1+E1)^(1/2)-1)</f>
        <v>3.0226129231437859E-2</v>
      </c>
    </row>
    <row r="2" spans="1:51" x14ac:dyDescent="0.2">
      <c r="F2" t="s">
        <v>24</v>
      </c>
      <c r="H2">
        <f>H1/2</f>
        <v>1.511306461571893E-2</v>
      </c>
    </row>
    <row r="3" spans="1:51" x14ac:dyDescent="0.2">
      <c r="A3" t="s">
        <v>20</v>
      </c>
      <c r="B3">
        <v>25</v>
      </c>
      <c r="C3" t="s">
        <v>22</v>
      </c>
      <c r="E3">
        <f>2*B3</f>
        <v>50</v>
      </c>
    </row>
    <row r="4" spans="1:51" x14ac:dyDescent="0.2">
      <c r="A4" t="s">
        <v>21</v>
      </c>
      <c r="B4">
        <f>1/H2</f>
        <v>66.167916661979405</v>
      </c>
    </row>
    <row r="5" spans="1:51" x14ac:dyDescent="0.2">
      <c r="A5" t="s">
        <v>26</v>
      </c>
      <c r="B5">
        <f>B4/(1+H2)^E3</f>
        <v>31.255510695674023</v>
      </c>
    </row>
    <row r="6" spans="1:51" x14ac:dyDescent="0.2">
      <c r="A6" t="s">
        <v>25</v>
      </c>
      <c r="B6">
        <f>B4-B5</f>
        <v>34.912405966305386</v>
      </c>
    </row>
    <row r="8" spans="1:51" x14ac:dyDescent="0.2">
      <c r="A8" t="s">
        <v>27</v>
      </c>
      <c r="B8" s="1">
        <v>1300000</v>
      </c>
    </row>
    <row r="9" spans="1:51" x14ac:dyDescent="0.2">
      <c r="A9" t="s">
        <v>28</v>
      </c>
      <c r="B9" s="3">
        <f>B8/B6</f>
        <v>37236.04730234445</v>
      </c>
    </row>
    <row r="12" spans="1:51" x14ac:dyDescent="0.2">
      <c r="A12" t="s">
        <v>29</v>
      </c>
    </row>
    <row r="13" spans="1:51" x14ac:dyDescent="0.2">
      <c r="A13" t="s">
        <v>30</v>
      </c>
      <c r="B13">
        <v>0.5</v>
      </c>
      <c r="C13">
        <v>1</v>
      </c>
      <c r="D13">
        <v>1.5</v>
      </c>
      <c r="E13">
        <v>2</v>
      </c>
      <c r="F13">
        <v>2.5</v>
      </c>
      <c r="G13">
        <v>3</v>
      </c>
      <c r="H13">
        <v>3.5</v>
      </c>
      <c r="I13">
        <v>4</v>
      </c>
      <c r="J13">
        <v>4.5</v>
      </c>
      <c r="K13">
        <v>5</v>
      </c>
      <c r="L13">
        <v>5.5</v>
      </c>
      <c r="M13">
        <v>6</v>
      </c>
      <c r="N13">
        <v>6.5</v>
      </c>
      <c r="O13">
        <v>7</v>
      </c>
      <c r="P13">
        <v>7.5</v>
      </c>
      <c r="Q13">
        <v>8</v>
      </c>
      <c r="R13">
        <v>8.5</v>
      </c>
      <c r="S13">
        <v>9</v>
      </c>
      <c r="T13">
        <v>9.5</v>
      </c>
      <c r="U13">
        <v>10</v>
      </c>
      <c r="V13">
        <v>10.5</v>
      </c>
      <c r="W13">
        <v>11</v>
      </c>
      <c r="X13">
        <v>11.5</v>
      </c>
      <c r="Y13">
        <v>12</v>
      </c>
      <c r="Z13">
        <v>12.5</v>
      </c>
      <c r="AA13">
        <v>13</v>
      </c>
      <c r="AB13">
        <v>13.5</v>
      </c>
      <c r="AC13">
        <v>14</v>
      </c>
      <c r="AD13">
        <v>14.5</v>
      </c>
      <c r="AE13">
        <v>15</v>
      </c>
      <c r="AF13">
        <v>15.5</v>
      </c>
      <c r="AG13">
        <v>16</v>
      </c>
      <c r="AH13">
        <v>16.5</v>
      </c>
      <c r="AI13">
        <v>17</v>
      </c>
      <c r="AJ13">
        <v>17.5</v>
      </c>
      <c r="AK13">
        <v>18</v>
      </c>
      <c r="AL13">
        <v>18.5</v>
      </c>
      <c r="AM13">
        <v>19</v>
      </c>
      <c r="AN13">
        <v>19.5</v>
      </c>
      <c r="AO13">
        <v>20</v>
      </c>
      <c r="AP13">
        <v>20.5</v>
      </c>
      <c r="AQ13">
        <v>21</v>
      </c>
      <c r="AR13">
        <v>21.5</v>
      </c>
      <c r="AS13">
        <v>22</v>
      </c>
      <c r="AT13">
        <v>22.5</v>
      </c>
      <c r="AU13">
        <v>23</v>
      </c>
      <c r="AV13">
        <v>23.5</v>
      </c>
      <c r="AW13">
        <v>24</v>
      </c>
      <c r="AX13">
        <v>24.5</v>
      </c>
      <c r="AY13">
        <v>25</v>
      </c>
    </row>
    <row r="14" spans="1:51" x14ac:dyDescent="0.2">
      <c r="A14" t="s">
        <v>31</v>
      </c>
      <c r="B14" s="2">
        <f>$B$9</f>
        <v>37236.04730234445</v>
      </c>
      <c r="C14" s="2">
        <f t="shared" ref="C14:AY14" si="0">$B$9</f>
        <v>37236.04730234445</v>
      </c>
      <c r="D14" s="2">
        <f t="shared" si="0"/>
        <v>37236.04730234445</v>
      </c>
      <c r="E14" s="2">
        <f t="shared" si="0"/>
        <v>37236.04730234445</v>
      </c>
      <c r="F14" s="2">
        <f t="shared" si="0"/>
        <v>37236.04730234445</v>
      </c>
      <c r="G14" s="2">
        <f t="shared" si="0"/>
        <v>37236.04730234445</v>
      </c>
      <c r="H14" s="2">
        <f t="shared" si="0"/>
        <v>37236.04730234445</v>
      </c>
      <c r="I14" s="2">
        <f t="shared" si="0"/>
        <v>37236.04730234445</v>
      </c>
      <c r="J14" s="2">
        <f t="shared" si="0"/>
        <v>37236.04730234445</v>
      </c>
      <c r="K14" s="2">
        <f t="shared" si="0"/>
        <v>37236.04730234445</v>
      </c>
      <c r="L14" s="2">
        <f t="shared" si="0"/>
        <v>37236.04730234445</v>
      </c>
      <c r="M14" s="2">
        <f t="shared" si="0"/>
        <v>37236.04730234445</v>
      </c>
      <c r="N14" s="2">
        <f t="shared" si="0"/>
        <v>37236.04730234445</v>
      </c>
      <c r="O14" s="2">
        <f t="shared" si="0"/>
        <v>37236.04730234445</v>
      </c>
      <c r="P14" s="2">
        <f t="shared" si="0"/>
        <v>37236.04730234445</v>
      </c>
      <c r="Q14" s="2">
        <f t="shared" si="0"/>
        <v>37236.04730234445</v>
      </c>
      <c r="R14" s="2">
        <f t="shared" si="0"/>
        <v>37236.04730234445</v>
      </c>
      <c r="S14" s="2">
        <f t="shared" si="0"/>
        <v>37236.04730234445</v>
      </c>
      <c r="T14" s="2">
        <f t="shared" si="0"/>
        <v>37236.04730234445</v>
      </c>
      <c r="U14" s="2">
        <f t="shared" si="0"/>
        <v>37236.04730234445</v>
      </c>
      <c r="V14" s="2">
        <f t="shared" si="0"/>
        <v>37236.04730234445</v>
      </c>
      <c r="W14" s="2">
        <f t="shared" si="0"/>
        <v>37236.04730234445</v>
      </c>
      <c r="X14" s="2">
        <f t="shared" si="0"/>
        <v>37236.04730234445</v>
      </c>
      <c r="Y14" s="2">
        <f t="shared" si="0"/>
        <v>37236.04730234445</v>
      </c>
      <c r="Z14" s="2">
        <f t="shared" si="0"/>
        <v>37236.04730234445</v>
      </c>
      <c r="AA14" s="2">
        <f t="shared" si="0"/>
        <v>37236.04730234445</v>
      </c>
      <c r="AB14" s="2">
        <f t="shared" si="0"/>
        <v>37236.04730234445</v>
      </c>
      <c r="AC14" s="2">
        <f t="shared" si="0"/>
        <v>37236.04730234445</v>
      </c>
      <c r="AD14" s="2">
        <f t="shared" si="0"/>
        <v>37236.04730234445</v>
      </c>
      <c r="AE14" s="2">
        <f t="shared" si="0"/>
        <v>37236.04730234445</v>
      </c>
      <c r="AF14" s="2">
        <f t="shared" si="0"/>
        <v>37236.04730234445</v>
      </c>
      <c r="AG14" s="2">
        <f t="shared" si="0"/>
        <v>37236.04730234445</v>
      </c>
      <c r="AH14" s="2">
        <f t="shared" si="0"/>
        <v>37236.04730234445</v>
      </c>
      <c r="AI14" s="2">
        <f t="shared" si="0"/>
        <v>37236.04730234445</v>
      </c>
      <c r="AJ14" s="2">
        <f t="shared" si="0"/>
        <v>37236.04730234445</v>
      </c>
      <c r="AK14" s="2">
        <f t="shared" si="0"/>
        <v>37236.04730234445</v>
      </c>
      <c r="AL14" s="2">
        <f t="shared" si="0"/>
        <v>37236.04730234445</v>
      </c>
      <c r="AM14" s="2">
        <f t="shared" si="0"/>
        <v>37236.04730234445</v>
      </c>
      <c r="AN14" s="2">
        <f t="shared" si="0"/>
        <v>37236.04730234445</v>
      </c>
      <c r="AO14" s="2">
        <f t="shared" si="0"/>
        <v>37236.04730234445</v>
      </c>
      <c r="AP14" s="2">
        <f t="shared" si="0"/>
        <v>37236.04730234445</v>
      </c>
      <c r="AQ14" s="2">
        <f t="shared" si="0"/>
        <v>37236.04730234445</v>
      </c>
      <c r="AR14" s="2">
        <f t="shared" si="0"/>
        <v>37236.04730234445</v>
      </c>
      <c r="AS14" s="2">
        <f t="shared" si="0"/>
        <v>37236.04730234445</v>
      </c>
      <c r="AT14" s="2">
        <f t="shared" si="0"/>
        <v>37236.04730234445</v>
      </c>
      <c r="AU14" s="2">
        <f t="shared" si="0"/>
        <v>37236.04730234445</v>
      </c>
      <c r="AV14" s="2">
        <f t="shared" si="0"/>
        <v>37236.04730234445</v>
      </c>
      <c r="AW14" s="2">
        <f t="shared" si="0"/>
        <v>37236.04730234445</v>
      </c>
      <c r="AX14" s="2">
        <f t="shared" si="0"/>
        <v>37236.04730234445</v>
      </c>
      <c r="AY14" s="2">
        <f t="shared" si="0"/>
        <v>37236.04730234445</v>
      </c>
    </row>
    <row r="15" spans="1:51" x14ac:dyDescent="0.2">
      <c r="A15" t="s">
        <v>32</v>
      </c>
      <c r="B15">
        <f>EXP(-$B$1*B13)</f>
        <v>0.98511193960306265</v>
      </c>
      <c r="C15">
        <f t="shared" ref="C15:H15" si="1">EXP(-$B$1*C13)</f>
        <v>0.97044553354850815</v>
      </c>
      <c r="D15">
        <f t="shared" si="1"/>
        <v>0.95599748183309996</v>
      </c>
      <c r="E15">
        <f t="shared" si="1"/>
        <v>0.94176453358424872</v>
      </c>
      <c r="F15">
        <f t="shared" si="1"/>
        <v>0.92774348632855286</v>
      </c>
      <c r="G15">
        <f t="shared" si="1"/>
        <v>0.91393118527122819</v>
      </c>
      <c r="H15">
        <f t="shared" si="1"/>
        <v>0.90032452258626561</v>
      </c>
      <c r="I15">
        <f t="shared" ref="I15:AY15" si="2">EXP(-$B$1*I13)</f>
        <v>0.88692043671715748</v>
      </c>
      <c r="J15">
        <f t="shared" si="2"/>
        <v>0.87371591168803442</v>
      </c>
      <c r="K15">
        <f t="shared" si="2"/>
        <v>0.86070797642505781</v>
      </c>
      <c r="L15">
        <f t="shared" si="2"/>
        <v>0.84789370408791587</v>
      </c>
      <c r="M15">
        <f t="shared" si="2"/>
        <v>0.835270211411272</v>
      </c>
      <c r="N15">
        <f t="shared" si="2"/>
        <v>0.82283465805601841</v>
      </c>
      <c r="O15">
        <f t="shared" si="2"/>
        <v>0.81058424597018708</v>
      </c>
      <c r="P15">
        <f t="shared" si="2"/>
        <v>0.79851621875937706</v>
      </c>
      <c r="Q15">
        <f t="shared" si="2"/>
        <v>0.78662786106655347</v>
      </c>
      <c r="R15">
        <f t="shared" si="2"/>
        <v>0.77491649796108097</v>
      </c>
      <c r="S15">
        <f t="shared" si="2"/>
        <v>0.76337949433685315</v>
      </c>
      <c r="T15">
        <f t="shared" si="2"/>
        <v>0.75201425431938262</v>
      </c>
      <c r="U15">
        <f t="shared" si="2"/>
        <v>0.74081822068171788</v>
      </c>
      <c r="V15">
        <f t="shared" si="2"/>
        <v>0.72978887426905681</v>
      </c>
      <c r="W15">
        <f t="shared" si="2"/>
        <v>0.71892373343192617</v>
      </c>
      <c r="X15">
        <f t="shared" si="2"/>
        <v>0.70822035346779999</v>
      </c>
      <c r="Y15">
        <f t="shared" si="2"/>
        <v>0.69767632607103103</v>
      </c>
      <c r="Z15">
        <f t="shared" si="2"/>
        <v>0.68728927879097224</v>
      </c>
      <c r="AA15">
        <f t="shared" si="2"/>
        <v>0.67705687449816465</v>
      </c>
      <c r="AB15">
        <f t="shared" si="2"/>
        <v>0.66697681085847438</v>
      </c>
      <c r="AC15">
        <f t="shared" si="2"/>
        <v>0.65704681981505675</v>
      </c>
      <c r="AD15">
        <f t="shared" si="2"/>
        <v>0.64726466707803465</v>
      </c>
      <c r="AE15">
        <f t="shared" si="2"/>
        <v>0.63762815162177333</v>
      </c>
      <c r="AF15">
        <f t="shared" si="2"/>
        <v>0.62813510518964089</v>
      </c>
      <c r="AG15">
        <f t="shared" si="2"/>
        <v>0.61878339180614084</v>
      </c>
      <c r="AH15">
        <f t="shared" si="2"/>
        <v>0.60957090729630925</v>
      </c>
      <c r="AI15">
        <f t="shared" si="2"/>
        <v>0.6004955788122659</v>
      </c>
      <c r="AJ15">
        <f t="shared" si="2"/>
        <v>0.59155536436681511</v>
      </c>
      <c r="AK15">
        <f t="shared" si="2"/>
        <v>0.58274825237398964</v>
      </c>
      <c r="AL15">
        <f t="shared" si="2"/>
        <v>0.57407226119643606</v>
      </c>
      <c r="AM15">
        <f t="shared" si="2"/>
        <v>0.56552543869953709</v>
      </c>
      <c r="AN15">
        <f t="shared" si="2"/>
        <v>0.55710586181217392</v>
      </c>
      <c r="AO15">
        <f t="shared" si="2"/>
        <v>0.54881163609402639</v>
      </c>
      <c r="AP15">
        <f t="shared" si="2"/>
        <v>0.54064089530931658</v>
      </c>
      <c r="AQ15">
        <f t="shared" si="2"/>
        <v>0.53259180100689718</v>
      </c>
      <c r="AR15">
        <f t="shared" si="2"/>
        <v>0.52466254210659291</v>
      </c>
      <c r="AS15">
        <f t="shared" si="2"/>
        <v>0.51685133449169929</v>
      </c>
      <c r="AT15">
        <f t="shared" si="2"/>
        <v>0.50915642060754918</v>
      </c>
      <c r="AU15">
        <f t="shared" si="2"/>
        <v>0.50157606906605556</v>
      </c>
      <c r="AV15">
        <f t="shared" si="2"/>
        <v>0.49410857425614169</v>
      </c>
      <c r="AW15">
        <f t="shared" si="2"/>
        <v>0.48675225595997168</v>
      </c>
      <c r="AX15">
        <f t="shared" si="2"/>
        <v>0.47950545897489411</v>
      </c>
      <c r="AY15">
        <f t="shared" si="2"/>
        <v>0.47236655274101469</v>
      </c>
    </row>
    <row r="16" spans="1:51" x14ac:dyDescent="0.2">
      <c r="A16" t="s">
        <v>33</v>
      </c>
      <c r="B16">
        <f>B14*B15</f>
        <v>36681.674781163929</v>
      </c>
      <c r="C16">
        <f t="shared" ref="C16:H16" si="3">C14*C15</f>
        <v>36135.55579156115</v>
      </c>
      <c r="D16">
        <f t="shared" si="3"/>
        <v>35597.567454459488</v>
      </c>
      <c r="E16">
        <f t="shared" si="3"/>
        <v>35067.588720213447</v>
      </c>
      <c r="F16">
        <f t="shared" si="3"/>
        <v>34545.500341371946</v>
      </c>
      <c r="G16">
        <f t="shared" si="3"/>
        <v>34031.18484584718</v>
      </c>
      <c r="H16">
        <f t="shared" si="3"/>
        <v>33524.526510482872</v>
      </c>
      <c r="I16">
        <f t="shared" ref="I16" si="4">I14*I15</f>
        <v>33025.411335016077</v>
      </c>
      <c r="J16">
        <f t="shared" ref="J16" si="5">J14*J15</f>
        <v>32533.727016426656</v>
      </c>
      <c r="K16">
        <f t="shared" ref="K16" si="6">K14*K15</f>
        <v>32049.362923668625</v>
      </c>
      <c r="L16">
        <f t="shared" ref="L16" si="7">L14*L15</f>
        <v>31572.210072777681</v>
      </c>
      <c r="M16">
        <f t="shared" ref="M16:N16" si="8">M14*M15</f>
        <v>31102.161102349375</v>
      </c>
      <c r="N16">
        <f t="shared" si="8"/>
        <v>30639.110249382324</v>
      </c>
      <c r="O16">
        <f t="shared" ref="O16" si="9">O14*O15</f>
        <v>30182.953325481096</v>
      </c>
      <c r="P16">
        <f t="shared" ref="P16" si="10">P14*P15</f>
        <v>29733.587693413392</v>
      </c>
      <c r="Q16">
        <f t="shared" ref="Q16" si="11">Q14*Q15</f>
        <v>29290.912244016225</v>
      </c>
      <c r="R16">
        <f t="shared" ref="R16" si="12">R14*R15</f>
        <v>28854.827373445918</v>
      </c>
      <c r="S16">
        <f t="shared" ref="S16:T16" si="13">S14*S15</f>
        <v>28425.234960766851</v>
      </c>
      <c r="T16">
        <f t="shared" si="13"/>
        <v>28002.038345873822</v>
      </c>
      <c r="U16">
        <f t="shared" ref="U16" si="14">U14*U15</f>
        <v>27585.142307743095</v>
      </c>
      <c r="V16">
        <f t="shared" ref="V16" si="15">V14*V15</f>
        <v>27174.453043007306</v>
      </c>
      <c r="W16">
        <f t="shared" ref="W16" si="16">W14*W15</f>
        <v>26769.878144849274</v>
      </c>
      <c r="X16">
        <f t="shared" ref="X16" si="17">X14*X15</f>
        <v>26371.326582210106</v>
      </c>
      <c r="Y16">
        <f t="shared" ref="Y16:Z16" si="18">Y14*Y15</f>
        <v>25978.708679306801</v>
      </c>
      <c r="Z16">
        <f t="shared" si="18"/>
        <v>25591.936095454843</v>
      </c>
      <c r="AA16">
        <f t="shared" ref="AA16" si="19">AA14*AA15</f>
        <v>25210.921805191148</v>
      </c>
      <c r="AB16">
        <f t="shared" ref="AB16" si="20">AB14*AB15</f>
        <v>24835.580078692998</v>
      </c>
      <c r="AC16">
        <f t="shared" ref="AC16" si="21">AC14*AC15</f>
        <v>24465.826462488443</v>
      </c>
      <c r="AD16">
        <f t="shared" ref="AD16" si="22">AD14*AD15</f>
        <v>24101.577760453933</v>
      </c>
      <c r="AE16">
        <f t="shared" ref="AE16:AF16" si="23">AE14*AE15</f>
        <v>23742.752015094811</v>
      </c>
      <c r="AF16">
        <f t="shared" si="23"/>
        <v>23389.268489104576</v>
      </c>
      <c r="AG16">
        <f t="shared" ref="AG16" si="24">AG14*AG15</f>
        <v>23041.0476471986</v>
      </c>
      <c r="AH16">
        <f t="shared" ref="AH16" si="25">AH14*AH15</f>
        <v>22698.011138218393</v>
      </c>
      <c r="AI16">
        <f t="shared" ref="AI16" si="26">AI14*AI15</f>
        <v>22360.081777502244</v>
      </c>
      <c r="AJ16">
        <f t="shared" ref="AJ16" si="27">AJ14*AJ15</f>
        <v>22027.183529518334</v>
      </c>
      <c r="AK16">
        <f t="shared" ref="AK16:AL16" si="28">AK14*AK15</f>
        <v>21699.241490756438</v>
      </c>
      <c r="AL16">
        <f t="shared" si="28"/>
        <v>21376.181872874331</v>
      </c>
      <c r="AM16">
        <f t="shared" ref="AM16" si="29">AM14*AM15</f>
        <v>21057.93198609506</v>
      </c>
      <c r="AN16">
        <f t="shared" ref="AN16" si="30">AN14*AN15</f>
        <v>20744.420222851481</v>
      </c>
      <c r="AO16">
        <f t="shared" ref="AO16" si="31">AO14*AO15</f>
        <v>20435.576041674216</v>
      </c>
      <c r="AP16">
        <f t="shared" ref="AP16" si="32">AP14*AP15</f>
        <v>20131.329951319567</v>
      </c>
      <c r="AQ16">
        <f t="shared" ref="AQ16:AR16" si="33">AQ14*AQ15</f>
        <v>19831.613495133646</v>
      </c>
      <c r="AR16">
        <f t="shared" si="33"/>
        <v>19536.359235649379</v>
      </c>
      <c r="AS16">
        <f t="shared" ref="AS16" si="34">AS14*AS15</f>
        <v>19245.500739412768</v>
      </c>
      <c r="AT16">
        <f t="shared" ref="AT16" si="35">AT14*AT15</f>
        <v>18958.972562035087</v>
      </c>
      <c r="AU16">
        <f t="shared" ref="AU16" si="36">AU14*AU15</f>
        <v>18676.710233467631</v>
      </c>
      <c r="AV16">
        <f t="shared" ref="AV16" si="37">AV14*AV15</f>
        <v>18398.650243495667</v>
      </c>
      <c r="AW16">
        <f t="shared" ref="AW16:AX16" si="38">AW14*AW15</f>
        <v>18124.730027448379</v>
      </c>
      <c r="AX16">
        <f t="shared" si="38"/>
        <v>17854.887952121542</v>
      </c>
      <c r="AY16">
        <f t="shared" ref="AY16" si="39">AY14*AY15</f>
        <v>17589.063301909806</v>
      </c>
    </row>
    <row r="17" spans="1:53" x14ac:dyDescent="0.2">
      <c r="A17" s="2">
        <f>SUM(B16:AY16)</f>
        <v>1299999.9999999979</v>
      </c>
    </row>
    <row r="18" spans="1:53" x14ac:dyDescent="0.2">
      <c r="A18" t="s">
        <v>34</v>
      </c>
      <c r="B18">
        <f>B16/$A$17</f>
        <v>2.8216672908587682E-2</v>
      </c>
      <c r="C18">
        <f t="shared" ref="C18:AY18" si="40">C16/$A$17</f>
        <v>2.7796581378124005E-2</v>
      </c>
      <c r="D18">
        <f t="shared" si="40"/>
        <v>2.738274419573811E-2</v>
      </c>
      <c r="E18">
        <f t="shared" si="40"/>
        <v>2.6975068246318078E-2</v>
      </c>
      <c r="F18">
        <f t="shared" si="40"/>
        <v>2.6573461801055385E-2</v>
      </c>
      <c r="G18">
        <f t="shared" si="40"/>
        <v>2.6177834496805566E-2</v>
      </c>
      <c r="H18">
        <f t="shared" si="40"/>
        <v>2.5788097315756098E-2</v>
      </c>
      <c r="I18">
        <f t="shared" si="40"/>
        <v>2.5404162565397022E-2</v>
      </c>
      <c r="J18">
        <f t="shared" si="40"/>
        <v>2.5025943858789774E-2</v>
      </c>
      <c r="K18">
        <f t="shared" si="40"/>
        <v>2.4653356095129753E-2</v>
      </c>
      <c r="L18">
        <f t="shared" si="40"/>
        <v>2.4286315440598255E-2</v>
      </c>
      <c r="M18">
        <f t="shared" si="40"/>
        <v>2.3924739309499558E-2</v>
      </c>
      <c r="N18">
        <f t="shared" si="40"/>
        <v>2.3568546345678749E-2</v>
      </c>
      <c r="O18">
        <f t="shared" si="40"/>
        <v>2.3217656404216264E-2</v>
      </c>
      <c r="P18">
        <f t="shared" si="40"/>
        <v>2.2871990533394955E-2</v>
      </c>
      <c r="Q18">
        <f t="shared" si="40"/>
        <v>2.2531470956935595E-2</v>
      </c>
      <c r="R18">
        <f t="shared" si="40"/>
        <v>2.2196021056496897E-2</v>
      </c>
      <c r="S18">
        <f t="shared" si="40"/>
        <v>2.1865565354436074E-2</v>
      </c>
      <c r="T18">
        <f t="shared" si="40"/>
        <v>2.1540029496826051E-2</v>
      </c>
      <c r="U18">
        <f t="shared" si="40"/>
        <v>2.1219340236725493E-2</v>
      </c>
      <c r="V18">
        <f t="shared" si="40"/>
        <v>2.0903425417697963E-2</v>
      </c>
      <c r="W18">
        <f t="shared" si="40"/>
        <v>2.0592213957576398E-2</v>
      </c>
      <c r="X18">
        <f t="shared" si="40"/>
        <v>2.0285635832469343E-2</v>
      </c>
      <c r="Y18">
        <f t="shared" si="40"/>
        <v>1.9983622061005263E-2</v>
      </c>
      <c r="Z18">
        <f t="shared" si="40"/>
        <v>1.9686104688811448E-2</v>
      </c>
      <c r="AA18">
        <f t="shared" si="40"/>
        <v>1.9393016773223991E-2</v>
      </c>
      <c r="AB18">
        <f t="shared" si="40"/>
        <v>1.9104292368225414E-2</v>
      </c>
      <c r="AC18">
        <f t="shared" si="40"/>
        <v>1.8819866509606525E-2</v>
      </c>
      <c r="AD18">
        <f t="shared" si="40"/>
        <v>1.8539675200349208E-2</v>
      </c>
      <c r="AE18">
        <f t="shared" si="40"/>
        <v>1.8263655396226808E-2</v>
      </c>
      <c r="AF18">
        <f t="shared" si="40"/>
        <v>1.7991744991618933E-2</v>
      </c>
      <c r="AG18">
        <f t="shared" si="40"/>
        <v>1.7723882805537414E-2</v>
      </c>
      <c r="AH18">
        <f t="shared" si="40"/>
        <v>1.7460008567860331E-2</v>
      </c>
      <c r="AI18">
        <f t="shared" si="40"/>
        <v>1.7200062905770985E-2</v>
      </c>
      <c r="AJ18">
        <f t="shared" si="40"/>
        <v>1.6943987330398747E-2</v>
      </c>
      <c r="AK18">
        <f t="shared" si="40"/>
        <v>1.6691724223658826E-2</v>
      </c>
      <c r="AL18">
        <f t="shared" si="40"/>
        <v>1.6443216825287973E-2</v>
      </c>
      <c r="AM18">
        <f t="shared" si="40"/>
        <v>1.6198409220073148E-2</v>
      </c>
      <c r="AN18">
        <f t="shared" si="40"/>
        <v>1.5957246325270395E-2</v>
      </c>
      <c r="AO18">
        <f t="shared" si="40"/>
        <v>1.5719673878210962E-2</v>
      </c>
      <c r="AP18">
        <f t="shared" si="40"/>
        <v>1.5485638424091999E-2</v>
      </c>
      <c r="AQ18">
        <f t="shared" si="40"/>
        <v>1.5255087303948983E-2</v>
      </c>
      <c r="AR18">
        <f t="shared" si="40"/>
        <v>1.5027968642807239E-2</v>
      </c>
      <c r="AS18">
        <f t="shared" si="40"/>
        <v>1.4804231338009845E-2</v>
      </c>
      <c r="AT18">
        <f t="shared" si="40"/>
        <v>1.4583825047719321E-2</v>
      </c>
      <c r="AU18">
        <f t="shared" si="40"/>
        <v>1.4366700179590509E-2</v>
      </c>
      <c r="AV18">
        <f t="shared" si="40"/>
        <v>1.4152807879612074E-2</v>
      </c>
      <c r="AW18">
        <f t="shared" si="40"/>
        <v>1.394210002111416E-2</v>
      </c>
      <c r="AX18">
        <f t="shared" si="40"/>
        <v>1.373452919393967E-2</v>
      </c>
      <c r="AY18">
        <f t="shared" si="40"/>
        <v>1.3530048693776796E-2</v>
      </c>
      <c r="BA18">
        <f>SUM(B18:AY18)</f>
        <v>0.99999999999999978</v>
      </c>
    </row>
    <row r="19" spans="1:53" x14ac:dyDescent="0.2">
      <c r="A19" t="s">
        <v>35</v>
      </c>
      <c r="B19">
        <f>B13*B18</f>
        <v>1.4108336454293841E-2</v>
      </c>
      <c r="C19">
        <f t="shared" ref="C19:AY19" si="41">C13*C18</f>
        <v>2.7796581378124005E-2</v>
      </c>
      <c r="D19">
        <f t="shared" si="41"/>
        <v>4.1074116293607167E-2</v>
      </c>
      <c r="E19">
        <f t="shared" si="41"/>
        <v>5.3950136492636157E-2</v>
      </c>
      <c r="F19">
        <f t="shared" si="41"/>
        <v>6.6433654502638467E-2</v>
      </c>
      <c r="G19">
        <f t="shared" si="41"/>
        <v>7.8533503490416698E-2</v>
      </c>
      <c r="H19">
        <f t="shared" si="41"/>
        <v>9.0258340605146342E-2</v>
      </c>
      <c r="I19">
        <f t="shared" si="41"/>
        <v>0.10161665026158809</v>
      </c>
      <c r="J19">
        <f t="shared" si="41"/>
        <v>0.11261674736455399</v>
      </c>
      <c r="K19">
        <f t="shared" si="41"/>
        <v>0.12326678047564876</v>
      </c>
      <c r="L19">
        <f t="shared" si="41"/>
        <v>0.13357473492329042</v>
      </c>
      <c r="M19">
        <f t="shared" si="41"/>
        <v>0.14354843585699734</v>
      </c>
      <c r="N19">
        <f t="shared" si="41"/>
        <v>0.15319555124691187</v>
      </c>
      <c r="O19">
        <f t="shared" si="41"/>
        <v>0.16252359482951384</v>
      </c>
      <c r="P19">
        <f t="shared" si="41"/>
        <v>0.17153992900046217</v>
      </c>
      <c r="Q19">
        <f t="shared" si="41"/>
        <v>0.18025176765548476</v>
      </c>
      <c r="R19">
        <f t="shared" si="41"/>
        <v>0.18866617898022361</v>
      </c>
      <c r="S19">
        <f t="shared" si="41"/>
        <v>0.19679008818992466</v>
      </c>
      <c r="T19">
        <f t="shared" si="41"/>
        <v>0.2046302802198475</v>
      </c>
      <c r="U19">
        <f t="shared" si="41"/>
        <v>0.21219340236725492</v>
      </c>
      <c r="V19">
        <f t="shared" si="41"/>
        <v>0.21948596688582861</v>
      </c>
      <c r="W19">
        <f t="shared" si="41"/>
        <v>0.22651435353334037</v>
      </c>
      <c r="X19">
        <f t="shared" si="41"/>
        <v>0.23328481207339744</v>
      </c>
      <c r="Y19">
        <f t="shared" si="41"/>
        <v>0.23980346473206315</v>
      </c>
      <c r="Z19">
        <f t="shared" si="41"/>
        <v>0.2460763086101431</v>
      </c>
      <c r="AA19">
        <f t="shared" si="41"/>
        <v>0.25210921805191189</v>
      </c>
      <c r="AB19">
        <f t="shared" si="41"/>
        <v>0.25790794697104308</v>
      </c>
      <c r="AC19">
        <f t="shared" si="41"/>
        <v>0.26347813113449137</v>
      </c>
      <c r="AD19">
        <f t="shared" si="41"/>
        <v>0.26882529040506353</v>
      </c>
      <c r="AE19">
        <f t="shared" si="41"/>
        <v>0.27395483094340212</v>
      </c>
      <c r="AF19">
        <f t="shared" si="41"/>
        <v>0.27887204737009347</v>
      </c>
      <c r="AG19">
        <f t="shared" si="41"/>
        <v>0.28358212488859863</v>
      </c>
      <c r="AH19">
        <f t="shared" si="41"/>
        <v>0.28809014136969546</v>
      </c>
      <c r="AI19">
        <f t="shared" si="41"/>
        <v>0.29240106939810673</v>
      </c>
      <c r="AJ19">
        <f t="shared" si="41"/>
        <v>0.29651977828197806</v>
      </c>
      <c r="AK19">
        <f t="shared" si="41"/>
        <v>0.30045103602585888</v>
      </c>
      <c r="AL19">
        <f t="shared" si="41"/>
        <v>0.30419951126782752</v>
      </c>
      <c r="AM19">
        <f t="shared" si="41"/>
        <v>0.30776977518138982</v>
      </c>
      <c r="AN19">
        <f t="shared" si="41"/>
        <v>0.31116630334277273</v>
      </c>
      <c r="AO19">
        <f t="shared" si="41"/>
        <v>0.31439347756421926</v>
      </c>
      <c r="AP19">
        <f t="shared" si="41"/>
        <v>0.31745558769388599</v>
      </c>
      <c r="AQ19">
        <f t="shared" si="41"/>
        <v>0.32035683338292864</v>
      </c>
      <c r="AR19">
        <f t="shared" si="41"/>
        <v>0.32310132582035561</v>
      </c>
      <c r="AS19">
        <f t="shared" si="41"/>
        <v>0.32569308943621661</v>
      </c>
      <c r="AT19">
        <f t="shared" si="41"/>
        <v>0.32813606357368474</v>
      </c>
      <c r="AU19">
        <f t="shared" si="41"/>
        <v>0.33043410413058172</v>
      </c>
      <c r="AV19">
        <f t="shared" si="41"/>
        <v>0.33259098517088376</v>
      </c>
      <c r="AW19">
        <f t="shared" si="41"/>
        <v>0.33461040050673985</v>
      </c>
      <c r="AX19">
        <f t="shared" si="41"/>
        <v>0.33649596525152192</v>
      </c>
      <c r="AY19">
        <f t="shared" si="41"/>
        <v>0.33825121734441987</v>
      </c>
    </row>
    <row r="20" spans="1:53" x14ac:dyDescent="0.2">
      <c r="A20" s="4">
        <f>SUM(B19:AY19)</f>
        <v>11.202579970931009</v>
      </c>
    </row>
    <row r="22" spans="1:53" x14ac:dyDescent="0.2">
      <c r="A22" t="s">
        <v>36</v>
      </c>
    </row>
    <row r="23" spans="1:53" x14ac:dyDescent="0.2">
      <c r="B23" t="s">
        <v>37</v>
      </c>
      <c r="C23">
        <v>0.5</v>
      </c>
    </row>
    <row r="24" spans="1:53" x14ac:dyDescent="0.2">
      <c r="B24" t="s">
        <v>43</v>
      </c>
      <c r="C24">
        <f>A47</f>
        <v>19.960506611673935</v>
      </c>
    </row>
    <row r="25" spans="1:53" x14ac:dyDescent="0.2">
      <c r="B25" t="s">
        <v>38</v>
      </c>
    </row>
    <row r="26" spans="1:53" x14ac:dyDescent="0.2">
      <c r="B26" t="s">
        <v>58</v>
      </c>
    </row>
    <row r="27" spans="1:53" x14ac:dyDescent="0.2">
      <c r="B27">
        <f>(A20-C24)/(C23-C24)</f>
        <v>0.45003590171127594</v>
      </c>
    </row>
    <row r="28" spans="1:53" x14ac:dyDescent="0.2">
      <c r="B28" t="s">
        <v>39</v>
      </c>
      <c r="C28">
        <f>B27*C23+(1-B27)*C24</f>
        <v>11.202579970931007</v>
      </c>
    </row>
    <row r="30" spans="1:53" x14ac:dyDescent="0.2">
      <c r="A30" t="s">
        <v>41</v>
      </c>
      <c r="D30" s="2">
        <f>B27*A17</f>
        <v>585046.67222465773</v>
      </c>
    </row>
    <row r="31" spans="1:53" x14ac:dyDescent="0.2">
      <c r="A31" s="2" t="s">
        <v>42</v>
      </c>
      <c r="D31" s="2">
        <f>B8-D30</f>
        <v>714953.32777534227</v>
      </c>
    </row>
    <row r="33" spans="1:61" x14ac:dyDescent="0.2">
      <c r="A33" t="s">
        <v>44</v>
      </c>
      <c r="C33" t="s">
        <v>45</v>
      </c>
      <c r="D33">
        <f>EXP(-0.5*B1)</f>
        <v>0.98511193960306265</v>
      </c>
    </row>
    <row r="34" spans="1:61" x14ac:dyDescent="0.2">
      <c r="C34" t="s">
        <v>46</v>
      </c>
      <c r="D34" s="2">
        <f>D30/D33</f>
        <v>593888.52038520039</v>
      </c>
      <c r="E34" t="s">
        <v>47</v>
      </c>
    </row>
    <row r="37" spans="1:61" x14ac:dyDescent="0.2">
      <c r="A37" t="s">
        <v>48</v>
      </c>
      <c r="G37" t="s">
        <v>49</v>
      </c>
      <c r="H37">
        <v>0.03</v>
      </c>
    </row>
    <row r="39" spans="1:61" x14ac:dyDescent="0.2">
      <c r="A39" t="s">
        <v>29</v>
      </c>
    </row>
    <row r="40" spans="1:61" x14ac:dyDescent="0.2">
      <c r="A40" t="s">
        <v>30</v>
      </c>
      <c r="B40">
        <v>0.5</v>
      </c>
      <c r="C40">
        <v>1</v>
      </c>
      <c r="D40">
        <v>1.5</v>
      </c>
      <c r="E40">
        <v>2</v>
      </c>
      <c r="F40">
        <v>2.5</v>
      </c>
      <c r="G40">
        <v>3</v>
      </c>
      <c r="H40">
        <v>3.5</v>
      </c>
      <c r="I40">
        <v>4</v>
      </c>
      <c r="J40">
        <v>4.5</v>
      </c>
      <c r="K40">
        <v>5</v>
      </c>
      <c r="L40">
        <v>5.5</v>
      </c>
      <c r="M40">
        <v>6</v>
      </c>
      <c r="N40">
        <v>6.5</v>
      </c>
      <c r="O40">
        <v>7</v>
      </c>
      <c r="P40">
        <v>7.5</v>
      </c>
      <c r="Q40">
        <v>8</v>
      </c>
      <c r="R40">
        <v>8.5</v>
      </c>
      <c r="S40">
        <v>9</v>
      </c>
      <c r="T40">
        <v>9.5</v>
      </c>
      <c r="U40">
        <v>10</v>
      </c>
      <c r="V40">
        <v>10.5</v>
      </c>
      <c r="W40">
        <v>11</v>
      </c>
      <c r="X40">
        <v>11.5</v>
      </c>
      <c r="Y40">
        <v>12</v>
      </c>
      <c r="Z40">
        <v>12.5</v>
      </c>
      <c r="AA40">
        <v>13</v>
      </c>
      <c r="AB40">
        <v>13.5</v>
      </c>
      <c r="AC40">
        <v>14</v>
      </c>
      <c r="AD40">
        <v>14.5</v>
      </c>
      <c r="AE40">
        <v>15</v>
      </c>
      <c r="AF40">
        <v>15.5</v>
      </c>
      <c r="AG40">
        <v>16</v>
      </c>
      <c r="AH40">
        <v>16.5</v>
      </c>
      <c r="AI40">
        <v>17</v>
      </c>
      <c r="AJ40">
        <v>17.5</v>
      </c>
      <c r="AK40">
        <v>18</v>
      </c>
      <c r="AL40">
        <v>18.5</v>
      </c>
      <c r="AM40">
        <v>19</v>
      </c>
      <c r="AN40">
        <v>19.5</v>
      </c>
      <c r="AO40">
        <v>20</v>
      </c>
      <c r="AP40">
        <v>20.5</v>
      </c>
      <c r="AQ40">
        <v>21</v>
      </c>
      <c r="AR40">
        <v>21.5</v>
      </c>
      <c r="AS40">
        <v>22</v>
      </c>
      <c r="AT40">
        <v>22.5</v>
      </c>
      <c r="AU40">
        <v>23</v>
      </c>
      <c r="AV40">
        <v>23.5</v>
      </c>
      <c r="AW40">
        <v>24</v>
      </c>
      <c r="AX40">
        <v>24.5</v>
      </c>
      <c r="AY40">
        <v>25</v>
      </c>
      <c r="AZ40">
        <v>25.5</v>
      </c>
      <c r="BA40">
        <v>26</v>
      </c>
      <c r="BB40">
        <v>26.5</v>
      </c>
      <c r="BC40">
        <v>27</v>
      </c>
      <c r="BD40">
        <v>27.5</v>
      </c>
      <c r="BE40">
        <v>28</v>
      </c>
      <c r="BF40">
        <v>28.5</v>
      </c>
      <c r="BG40">
        <v>29</v>
      </c>
      <c r="BH40">
        <v>29.5</v>
      </c>
      <c r="BI40">
        <v>30</v>
      </c>
    </row>
    <row r="41" spans="1:61" x14ac:dyDescent="0.2">
      <c r="A41" t="s">
        <v>31</v>
      </c>
      <c r="B41">
        <f>50*$H$37</f>
        <v>1.5</v>
      </c>
      <c r="C41">
        <f t="shared" ref="C41:BH41" si="42">50*$H$37</f>
        <v>1.5</v>
      </c>
      <c r="D41">
        <f t="shared" si="42"/>
        <v>1.5</v>
      </c>
      <c r="E41">
        <f t="shared" si="42"/>
        <v>1.5</v>
      </c>
      <c r="F41">
        <f t="shared" si="42"/>
        <v>1.5</v>
      </c>
      <c r="G41">
        <f t="shared" si="42"/>
        <v>1.5</v>
      </c>
      <c r="H41">
        <f t="shared" si="42"/>
        <v>1.5</v>
      </c>
      <c r="I41">
        <f t="shared" si="42"/>
        <v>1.5</v>
      </c>
      <c r="J41">
        <f t="shared" si="42"/>
        <v>1.5</v>
      </c>
      <c r="K41">
        <f t="shared" si="42"/>
        <v>1.5</v>
      </c>
      <c r="L41">
        <f t="shared" si="42"/>
        <v>1.5</v>
      </c>
      <c r="M41">
        <f t="shared" si="42"/>
        <v>1.5</v>
      </c>
      <c r="N41">
        <f t="shared" si="42"/>
        <v>1.5</v>
      </c>
      <c r="O41">
        <f t="shared" si="42"/>
        <v>1.5</v>
      </c>
      <c r="P41">
        <f t="shared" si="42"/>
        <v>1.5</v>
      </c>
      <c r="Q41">
        <f t="shared" si="42"/>
        <v>1.5</v>
      </c>
      <c r="R41">
        <f t="shared" si="42"/>
        <v>1.5</v>
      </c>
      <c r="S41">
        <f t="shared" si="42"/>
        <v>1.5</v>
      </c>
      <c r="T41">
        <f t="shared" si="42"/>
        <v>1.5</v>
      </c>
      <c r="U41">
        <f t="shared" si="42"/>
        <v>1.5</v>
      </c>
      <c r="V41">
        <f t="shared" si="42"/>
        <v>1.5</v>
      </c>
      <c r="W41">
        <f t="shared" si="42"/>
        <v>1.5</v>
      </c>
      <c r="X41">
        <f t="shared" si="42"/>
        <v>1.5</v>
      </c>
      <c r="Y41">
        <f t="shared" si="42"/>
        <v>1.5</v>
      </c>
      <c r="Z41">
        <f t="shared" si="42"/>
        <v>1.5</v>
      </c>
      <c r="AA41">
        <f t="shared" si="42"/>
        <v>1.5</v>
      </c>
      <c r="AB41">
        <f t="shared" si="42"/>
        <v>1.5</v>
      </c>
      <c r="AC41">
        <f t="shared" si="42"/>
        <v>1.5</v>
      </c>
      <c r="AD41">
        <f t="shared" si="42"/>
        <v>1.5</v>
      </c>
      <c r="AE41">
        <f t="shared" si="42"/>
        <v>1.5</v>
      </c>
      <c r="AF41">
        <f t="shared" si="42"/>
        <v>1.5</v>
      </c>
      <c r="AG41">
        <f t="shared" si="42"/>
        <v>1.5</v>
      </c>
      <c r="AH41">
        <f t="shared" si="42"/>
        <v>1.5</v>
      </c>
      <c r="AI41">
        <f t="shared" si="42"/>
        <v>1.5</v>
      </c>
      <c r="AJ41">
        <f t="shared" si="42"/>
        <v>1.5</v>
      </c>
      <c r="AK41">
        <f t="shared" si="42"/>
        <v>1.5</v>
      </c>
      <c r="AL41">
        <f t="shared" si="42"/>
        <v>1.5</v>
      </c>
      <c r="AM41">
        <f t="shared" si="42"/>
        <v>1.5</v>
      </c>
      <c r="AN41">
        <f t="shared" si="42"/>
        <v>1.5</v>
      </c>
      <c r="AO41">
        <f t="shared" si="42"/>
        <v>1.5</v>
      </c>
      <c r="AP41">
        <f t="shared" si="42"/>
        <v>1.5</v>
      </c>
      <c r="AQ41">
        <f t="shared" si="42"/>
        <v>1.5</v>
      </c>
      <c r="AR41">
        <f t="shared" si="42"/>
        <v>1.5</v>
      </c>
      <c r="AS41">
        <f t="shared" si="42"/>
        <v>1.5</v>
      </c>
      <c r="AT41">
        <f t="shared" si="42"/>
        <v>1.5</v>
      </c>
      <c r="AU41">
        <f t="shared" si="42"/>
        <v>1.5</v>
      </c>
      <c r="AV41">
        <f t="shared" si="42"/>
        <v>1.5</v>
      </c>
      <c r="AW41">
        <f t="shared" si="42"/>
        <v>1.5</v>
      </c>
      <c r="AX41">
        <f t="shared" si="42"/>
        <v>1.5</v>
      </c>
      <c r="AY41">
        <f t="shared" si="42"/>
        <v>1.5</v>
      </c>
      <c r="AZ41">
        <f t="shared" si="42"/>
        <v>1.5</v>
      </c>
      <c r="BA41">
        <f t="shared" si="42"/>
        <v>1.5</v>
      </c>
      <c r="BB41">
        <f t="shared" si="42"/>
        <v>1.5</v>
      </c>
      <c r="BC41">
        <f t="shared" si="42"/>
        <v>1.5</v>
      </c>
      <c r="BD41">
        <f t="shared" si="42"/>
        <v>1.5</v>
      </c>
      <c r="BE41">
        <f t="shared" si="42"/>
        <v>1.5</v>
      </c>
      <c r="BF41">
        <f t="shared" si="42"/>
        <v>1.5</v>
      </c>
      <c r="BG41">
        <f t="shared" si="42"/>
        <v>1.5</v>
      </c>
      <c r="BH41">
        <f t="shared" si="42"/>
        <v>1.5</v>
      </c>
      <c r="BI41">
        <f>100*(1+$H$37/2)</f>
        <v>101.49999999999999</v>
      </c>
    </row>
    <row r="42" spans="1:61" x14ac:dyDescent="0.2">
      <c r="A42" t="s">
        <v>32</v>
      </c>
      <c r="B42">
        <f>EXP(-B40*$B$1)</f>
        <v>0.98511193960306265</v>
      </c>
      <c r="C42">
        <f t="shared" ref="C42:BI42" si="43">EXP(-C40*$B$1)</f>
        <v>0.97044553354850815</v>
      </c>
      <c r="D42">
        <f t="shared" si="43"/>
        <v>0.95599748183309996</v>
      </c>
      <c r="E42">
        <f t="shared" si="43"/>
        <v>0.94176453358424872</v>
      </c>
      <c r="F42">
        <f t="shared" si="43"/>
        <v>0.92774348632855286</v>
      </c>
      <c r="G42">
        <f t="shared" si="43"/>
        <v>0.91393118527122819</v>
      </c>
      <c r="H42">
        <f t="shared" si="43"/>
        <v>0.90032452258626561</v>
      </c>
      <c r="I42">
        <f t="shared" si="43"/>
        <v>0.88692043671715748</v>
      </c>
      <c r="J42">
        <f t="shared" si="43"/>
        <v>0.87371591168803442</v>
      </c>
      <c r="K42">
        <f t="shared" si="43"/>
        <v>0.86070797642505781</v>
      </c>
      <c r="L42">
        <f t="shared" si="43"/>
        <v>0.84789370408791587</v>
      </c>
      <c r="M42">
        <f t="shared" si="43"/>
        <v>0.835270211411272</v>
      </c>
      <c r="N42">
        <f t="shared" si="43"/>
        <v>0.82283465805601841</v>
      </c>
      <c r="O42">
        <f t="shared" si="43"/>
        <v>0.81058424597018708</v>
      </c>
      <c r="P42">
        <f t="shared" si="43"/>
        <v>0.79851621875937706</v>
      </c>
      <c r="Q42">
        <f t="shared" si="43"/>
        <v>0.78662786106655347</v>
      </c>
      <c r="R42">
        <f t="shared" si="43"/>
        <v>0.77491649796108097</v>
      </c>
      <c r="S42">
        <f t="shared" si="43"/>
        <v>0.76337949433685315</v>
      </c>
      <c r="T42">
        <f t="shared" si="43"/>
        <v>0.75201425431938262</v>
      </c>
      <c r="U42">
        <f t="shared" si="43"/>
        <v>0.74081822068171788</v>
      </c>
      <c r="V42">
        <f t="shared" si="43"/>
        <v>0.72978887426905681</v>
      </c>
      <c r="W42">
        <f t="shared" si="43"/>
        <v>0.71892373343192617</v>
      </c>
      <c r="X42">
        <f t="shared" si="43"/>
        <v>0.70822035346779999</v>
      </c>
      <c r="Y42">
        <f t="shared" si="43"/>
        <v>0.69767632607103103</v>
      </c>
      <c r="Z42">
        <f t="shared" si="43"/>
        <v>0.68728927879097224</v>
      </c>
      <c r="AA42">
        <f t="shared" si="43"/>
        <v>0.67705687449816465</v>
      </c>
      <c r="AB42">
        <f t="shared" si="43"/>
        <v>0.66697681085847438</v>
      </c>
      <c r="AC42">
        <f t="shared" si="43"/>
        <v>0.65704681981505675</v>
      </c>
      <c r="AD42">
        <f t="shared" si="43"/>
        <v>0.64726466707803465</v>
      </c>
      <c r="AE42">
        <f t="shared" si="43"/>
        <v>0.63762815162177333</v>
      </c>
      <c r="AF42">
        <f t="shared" si="43"/>
        <v>0.62813510518964089</v>
      </c>
      <c r="AG42">
        <f t="shared" si="43"/>
        <v>0.61878339180614084</v>
      </c>
      <c r="AH42">
        <f t="shared" si="43"/>
        <v>0.60957090729630925</v>
      </c>
      <c r="AI42">
        <f t="shared" si="43"/>
        <v>0.6004955788122659</v>
      </c>
      <c r="AJ42">
        <f t="shared" si="43"/>
        <v>0.59155536436681511</v>
      </c>
      <c r="AK42">
        <f t="shared" si="43"/>
        <v>0.58274825237398964</v>
      </c>
      <c r="AL42">
        <f t="shared" si="43"/>
        <v>0.57407226119643606</v>
      </c>
      <c r="AM42">
        <f t="shared" si="43"/>
        <v>0.56552543869953709</v>
      </c>
      <c r="AN42">
        <f t="shared" si="43"/>
        <v>0.55710586181217392</v>
      </c>
      <c r="AO42">
        <f t="shared" si="43"/>
        <v>0.54881163609402639</v>
      </c>
      <c r="AP42">
        <f t="shared" si="43"/>
        <v>0.54064089530931658</v>
      </c>
      <c r="AQ42">
        <f t="shared" si="43"/>
        <v>0.53259180100689718</v>
      </c>
      <c r="AR42">
        <f t="shared" si="43"/>
        <v>0.52466254210659291</v>
      </c>
      <c r="AS42">
        <f t="shared" si="43"/>
        <v>0.51685133449169929</v>
      </c>
      <c r="AT42">
        <f t="shared" si="43"/>
        <v>0.50915642060754918</v>
      </c>
      <c r="AU42">
        <f t="shared" si="43"/>
        <v>0.50157606906605556</v>
      </c>
      <c r="AV42">
        <f t="shared" si="43"/>
        <v>0.49410857425614169</v>
      </c>
      <c r="AW42">
        <f t="shared" si="43"/>
        <v>0.48675225595997168</v>
      </c>
      <c r="AX42">
        <f t="shared" si="43"/>
        <v>0.47950545897489411</v>
      </c>
      <c r="AY42">
        <f t="shared" si="43"/>
        <v>0.47236655274101469</v>
      </c>
      <c r="AZ42">
        <f t="shared" si="43"/>
        <v>0.46533393097431341</v>
      </c>
      <c r="BA42">
        <f t="shared" si="43"/>
        <v>0.45840601130522352</v>
      </c>
      <c r="BB42">
        <f t="shared" si="43"/>
        <v>0.45158123492259228</v>
      </c>
      <c r="BC42">
        <f t="shared" si="43"/>
        <v>0.44485806622294116</v>
      </c>
      <c r="BD42">
        <f t="shared" si="43"/>
        <v>0.43823499246494924</v>
      </c>
      <c r="BE42">
        <f t="shared" si="43"/>
        <v>0.43171052342907973</v>
      </c>
      <c r="BF42">
        <f t="shared" si="43"/>
        <v>0.42528319108227414</v>
      </c>
      <c r="BG42">
        <f t="shared" si="43"/>
        <v>0.418951549247639</v>
      </c>
      <c r="BH42">
        <f t="shared" si="43"/>
        <v>0.41271417327904963</v>
      </c>
      <c r="BI42">
        <f t="shared" si="43"/>
        <v>0.40656965974059917</v>
      </c>
    </row>
    <row r="43" spans="1:61" x14ac:dyDescent="0.2">
      <c r="A43" t="s">
        <v>33</v>
      </c>
      <c r="B43">
        <f>B41*B42</f>
        <v>1.4776679094045939</v>
      </c>
      <c r="C43">
        <f t="shared" ref="C43:BI43" si="44">C41*C42</f>
        <v>1.4556683003227622</v>
      </c>
      <c r="D43">
        <f t="shared" si="44"/>
        <v>1.4339962227496499</v>
      </c>
      <c r="E43">
        <f t="shared" si="44"/>
        <v>1.412646800376373</v>
      </c>
      <c r="F43">
        <f t="shared" si="44"/>
        <v>1.3916152294928292</v>
      </c>
      <c r="G43">
        <f t="shared" si="44"/>
        <v>1.3708967779068422</v>
      </c>
      <c r="H43">
        <f t="shared" si="44"/>
        <v>1.3504867838793984</v>
      </c>
      <c r="I43">
        <f t="shared" si="44"/>
        <v>1.3303806550757362</v>
      </c>
      <c r="J43">
        <f t="shared" si="44"/>
        <v>1.3105738675320517</v>
      </c>
      <c r="K43">
        <f t="shared" si="44"/>
        <v>1.2910619646375867</v>
      </c>
      <c r="L43">
        <f t="shared" si="44"/>
        <v>1.2718405561318737</v>
      </c>
      <c r="M43">
        <f t="shared" si="44"/>
        <v>1.252905317116908</v>
      </c>
      <c r="N43">
        <f t="shared" si="44"/>
        <v>1.2342519870840276</v>
      </c>
      <c r="O43">
        <f t="shared" si="44"/>
        <v>1.2158763689552807</v>
      </c>
      <c r="P43">
        <f t="shared" si="44"/>
        <v>1.1977743281390656</v>
      </c>
      <c r="Q43">
        <f t="shared" si="44"/>
        <v>1.1799417915998303</v>
      </c>
      <c r="R43">
        <f t="shared" si="44"/>
        <v>1.1623747469416215</v>
      </c>
      <c r="S43">
        <f t="shared" si="44"/>
        <v>1.1450692415052797</v>
      </c>
      <c r="T43">
        <f t="shared" si="44"/>
        <v>1.128021381479074</v>
      </c>
      <c r="U43">
        <f t="shared" si="44"/>
        <v>1.1112273310225769</v>
      </c>
      <c r="V43">
        <f t="shared" si="44"/>
        <v>1.0946833114035852</v>
      </c>
      <c r="W43">
        <f t="shared" si="44"/>
        <v>1.0783856001478893</v>
      </c>
      <c r="X43">
        <f t="shared" si="44"/>
        <v>1.0623305302017001</v>
      </c>
      <c r="Y43">
        <f t="shared" si="44"/>
        <v>1.0465144891065465</v>
      </c>
      <c r="Z43">
        <f t="shared" si="44"/>
        <v>1.0309339181864583</v>
      </c>
      <c r="AA43">
        <f t="shared" si="44"/>
        <v>1.0155853117472469</v>
      </c>
      <c r="AB43">
        <f t="shared" si="44"/>
        <v>1.0004652162877115</v>
      </c>
      <c r="AC43">
        <f t="shared" si="44"/>
        <v>0.98557022972258512</v>
      </c>
      <c r="AD43">
        <f t="shared" si="44"/>
        <v>0.97089700061705198</v>
      </c>
      <c r="AE43">
        <f t="shared" si="44"/>
        <v>0.95644222743266005</v>
      </c>
      <c r="AF43">
        <f t="shared" si="44"/>
        <v>0.94220265778446133</v>
      </c>
      <c r="AG43">
        <f t="shared" si="44"/>
        <v>0.9281750877092112</v>
      </c>
      <c r="AH43">
        <f t="shared" si="44"/>
        <v>0.91435636094446382</v>
      </c>
      <c r="AI43">
        <f t="shared" si="44"/>
        <v>0.90074336821839884</v>
      </c>
      <c r="AJ43">
        <f t="shared" si="44"/>
        <v>0.88733304655022271</v>
      </c>
      <c r="AK43">
        <f t="shared" si="44"/>
        <v>0.8741223785609844</v>
      </c>
      <c r="AL43">
        <f t="shared" si="44"/>
        <v>0.86110839179465404</v>
      </c>
      <c r="AM43">
        <f t="shared" si="44"/>
        <v>0.84828815804930557</v>
      </c>
      <c r="AN43">
        <f t="shared" si="44"/>
        <v>0.83565879271826082</v>
      </c>
      <c r="AO43">
        <f t="shared" si="44"/>
        <v>0.82321745414103953</v>
      </c>
      <c r="AP43">
        <f t="shared" si="44"/>
        <v>0.81096134296397482</v>
      </c>
      <c r="AQ43">
        <f t="shared" si="44"/>
        <v>0.79888770151034572</v>
      </c>
      <c r="AR43">
        <f t="shared" si="44"/>
        <v>0.78699381315988937</v>
      </c>
      <c r="AS43">
        <f t="shared" si="44"/>
        <v>0.77527700173754899</v>
      </c>
      <c r="AT43">
        <f t="shared" si="44"/>
        <v>0.76373463091132376</v>
      </c>
      <c r="AU43">
        <f t="shared" si="44"/>
        <v>0.75236410359908334</v>
      </c>
      <c r="AV43">
        <f t="shared" si="44"/>
        <v>0.7411628613842125</v>
      </c>
      <c r="AW43">
        <f t="shared" si="44"/>
        <v>0.73012838393995749</v>
      </c>
      <c r="AX43">
        <f t="shared" si="44"/>
        <v>0.71925818846234113</v>
      </c>
      <c r="AY43">
        <f t="shared" si="44"/>
        <v>0.70854982911152198</v>
      </c>
      <c r="AZ43">
        <f t="shared" si="44"/>
        <v>0.69800089646147012</v>
      </c>
      <c r="BA43">
        <f t="shared" si="44"/>
        <v>0.68760901695783527</v>
      </c>
      <c r="BB43">
        <f t="shared" si="44"/>
        <v>0.67737185238388842</v>
      </c>
      <c r="BC43">
        <f t="shared" si="44"/>
        <v>0.66728709933441177</v>
      </c>
      <c r="BD43">
        <f t="shared" si="44"/>
        <v>0.6573524886974238</v>
      </c>
      <c r="BE43">
        <f t="shared" si="44"/>
        <v>0.64756578514361962</v>
      </c>
      <c r="BF43">
        <f t="shared" si="44"/>
        <v>0.63792478662341123</v>
      </c>
      <c r="BG43">
        <f t="shared" si="44"/>
        <v>0.6284273238714585</v>
      </c>
      <c r="BH43">
        <f t="shared" si="44"/>
        <v>0.61907125991857448</v>
      </c>
      <c r="BI43">
        <f t="shared" si="44"/>
        <v>41.266820463670811</v>
      </c>
    </row>
    <row r="44" spans="1:61" x14ac:dyDescent="0.2">
      <c r="A44" s="2">
        <f>SUM(B43:BI43)</f>
        <v>99.556039922520895</v>
      </c>
    </row>
    <row r="45" spans="1:61" x14ac:dyDescent="0.2">
      <c r="A45" t="s">
        <v>34</v>
      </c>
      <c r="B45">
        <f>B43/$A$44</f>
        <v>1.4842574197955075E-2</v>
      </c>
      <c r="C45">
        <f t="shared" ref="C45:BI45" si="45">C43/$A$44</f>
        <v>1.4621597056849895E-2</v>
      </c>
      <c r="D45">
        <f t="shared" si="45"/>
        <v>1.4403909836767833E-2</v>
      </c>
      <c r="E45">
        <f t="shared" si="45"/>
        <v>1.4189463557165993E-2</v>
      </c>
      <c r="F45">
        <f t="shared" si="45"/>
        <v>1.3978209966726765E-2</v>
      </c>
      <c r="G45">
        <f t="shared" si="45"/>
        <v>1.3770101532501064E-2</v>
      </c>
      <c r="H45">
        <f t="shared" si="45"/>
        <v>1.3565091429213231E-2</v>
      </c>
      <c r="I45">
        <f t="shared" si="45"/>
        <v>1.3363133528725127E-2</v>
      </c>
      <c r="J45">
        <f t="shared" si="45"/>
        <v>1.3164182389657129E-2</v>
      </c>
      <c r="K45">
        <f t="shared" si="45"/>
        <v>1.2968193247163615E-2</v>
      </c>
      <c r="L45">
        <f t="shared" si="45"/>
        <v>1.2775122002860687E-2</v>
      </c>
      <c r="M45">
        <f t="shared" si="45"/>
        <v>1.2584925214903855E-2</v>
      </c>
      <c r="N45">
        <f t="shared" si="45"/>
        <v>1.2397560088213426E-2</v>
      </c>
      <c r="O45">
        <f t="shared" si="45"/>
        <v>1.2212984464845447E-2</v>
      </c>
      <c r="P45">
        <f t="shared" si="45"/>
        <v>1.2031156814505969E-2</v>
      </c>
      <c r="Q45">
        <f t="shared" si="45"/>
        <v>1.1852036225206581E-2</v>
      </c>
      <c r="R45">
        <f t="shared" si="45"/>
        <v>1.1675582394059015E-2</v>
      </c>
      <c r="S45">
        <f t="shared" si="45"/>
        <v>1.1501755618206846E-2</v>
      </c>
      <c r="T45">
        <f t="shared" si="45"/>
        <v>1.133051678589217E-2</v>
      </c>
      <c r="U45">
        <f t="shared" si="45"/>
        <v>1.1161827367655294E-2</v>
      </c>
      <c r="V45">
        <f t="shared" si="45"/>
        <v>1.0995649407665455E-2</v>
      </c>
      <c r="W45">
        <f t="shared" si="45"/>
        <v>1.0831945515180583E-2</v>
      </c>
      <c r="X45">
        <f t="shared" si="45"/>
        <v>1.0670678856134241E-2</v>
      </c>
      <c r="Y45">
        <f t="shared" si="45"/>
        <v>1.051181314484779E-2</v>
      </c>
      <c r="Z45">
        <f t="shared" si="45"/>
        <v>1.0355312635865976E-2</v>
      </c>
      <c r="AA45">
        <f t="shared" si="45"/>
        <v>1.0201142115914033E-2</v>
      </c>
      <c r="AB45">
        <f t="shared" si="45"/>
        <v>1.0049266895974565E-2</v>
      </c>
      <c r="AC45">
        <f t="shared" si="45"/>
        <v>9.8996528034823537E-3</v>
      </c>
      <c r="AD45">
        <f t="shared" si="45"/>
        <v>9.7522661746353989E-3</v>
      </c>
      <c r="AE45">
        <f t="shared" si="45"/>
        <v>9.60707384682042E-3</v>
      </c>
      <c r="AF45">
        <f t="shared" si="45"/>
        <v>9.4640431511511195E-3</v>
      </c>
      <c r="AG45">
        <f t="shared" si="45"/>
        <v>9.3231419051175591E-3</v>
      </c>
      <c r="AH45">
        <f t="shared" si="45"/>
        <v>9.1843384053449505E-3</v>
      </c>
      <c r="AI45">
        <f t="shared" si="45"/>
        <v>9.0476014204602644E-3</v>
      </c>
      <c r="AJ45">
        <f t="shared" si="45"/>
        <v>8.9129001840650372E-3</v>
      </c>
      <c r="AK45">
        <f t="shared" si="45"/>
        <v>8.7802043878128008E-3</v>
      </c>
      <c r="AL45">
        <f t="shared" si="45"/>
        <v>8.6494841745895917E-3</v>
      </c>
      <c r="AM45">
        <f t="shared" si="45"/>
        <v>8.5207101317959465E-3</v>
      </c>
      <c r="AN45">
        <f t="shared" si="45"/>
        <v>8.3938532847289728E-3</v>
      </c>
      <c r="AO45">
        <f t="shared" si="45"/>
        <v>8.2688850900628965E-3</v>
      </c>
      <c r="AP45">
        <f t="shared" si="45"/>
        <v>8.1457774294267059E-3</v>
      </c>
      <c r="AQ45">
        <f t="shared" si="45"/>
        <v>8.0245026030773929E-3</v>
      </c>
      <c r="AR45">
        <f t="shared" si="45"/>
        <v>7.9050333236673972E-3</v>
      </c>
      <c r="AS45">
        <f t="shared" si="45"/>
        <v>7.7873427101048344E-3</v>
      </c>
      <c r="AT45">
        <f t="shared" si="45"/>
        <v>7.6714042815051436E-3</v>
      </c>
      <c r="AU45">
        <f t="shared" si="45"/>
        <v>7.5571919512327709E-3</v>
      </c>
      <c r="AV45">
        <f t="shared" si="45"/>
        <v>7.4446800210315684E-3</v>
      </c>
      <c r="AW45">
        <f t="shared" si="45"/>
        <v>7.3338431752425779E-3</v>
      </c>
      <c r="AX45">
        <f t="shared" si="45"/>
        <v>7.2246564751078995E-3</v>
      </c>
      <c r="AY45">
        <f t="shared" si="45"/>
        <v>7.1170953531593676E-3</v>
      </c>
      <c r="AZ45">
        <f t="shared" si="45"/>
        <v>7.01113560769077E-3</v>
      </c>
      <c r="BA45">
        <f t="shared" si="45"/>
        <v>6.9067533973123513E-3</v>
      </c>
      <c r="BB45">
        <f t="shared" si="45"/>
        <v>6.8039252355864138E-3</v>
      </c>
      <c r="BC45">
        <f t="shared" si="45"/>
        <v>6.7026279857427574E-3</v>
      </c>
      <c r="BD45">
        <f t="shared" si="45"/>
        <v>6.6028388554728156E-3</v>
      </c>
      <c r="BE45">
        <f t="shared" si="45"/>
        <v>6.5045353918012933E-3</v>
      </c>
      <c r="BF45">
        <f t="shared" si="45"/>
        <v>6.4076954760341389E-3</v>
      </c>
      <c r="BG45">
        <f t="shared" si="45"/>
        <v>6.3122973187817602E-3</v>
      </c>
      <c r="BH45">
        <f t="shared" si="45"/>
        <v>6.2183194550563111E-3</v>
      </c>
      <c r="BI45">
        <f t="shared" si="45"/>
        <v>0.41450845670224085</v>
      </c>
    </row>
    <row r="46" spans="1:61" x14ac:dyDescent="0.2">
      <c r="A46" t="s">
        <v>35</v>
      </c>
      <c r="B46">
        <f>B45*B40</f>
        <v>7.4212870989775375E-3</v>
      </c>
      <c r="C46">
        <f t="shared" ref="C46:BI46" si="46">C45*C40</f>
        <v>1.4621597056849895E-2</v>
      </c>
      <c r="D46">
        <f t="shared" si="46"/>
        <v>2.1605864755151749E-2</v>
      </c>
      <c r="E46">
        <f t="shared" si="46"/>
        <v>2.8378927114331987E-2</v>
      </c>
      <c r="F46">
        <f t="shared" si="46"/>
        <v>3.4945524916816913E-2</v>
      </c>
      <c r="G46">
        <f t="shared" si="46"/>
        <v>4.1310304597503192E-2</v>
      </c>
      <c r="H46">
        <f t="shared" si="46"/>
        <v>4.7477820002246304E-2</v>
      </c>
      <c r="I46">
        <f t="shared" si="46"/>
        <v>5.3452534114900509E-2</v>
      </c>
      <c r="J46">
        <f t="shared" si="46"/>
        <v>5.9238820753457086E-2</v>
      </c>
      <c r="K46">
        <f t="shared" si="46"/>
        <v>6.4840966235818073E-2</v>
      </c>
      <c r="L46">
        <f t="shared" si="46"/>
        <v>7.0263171015733775E-2</v>
      </c>
      <c r="M46">
        <f t="shared" si="46"/>
        <v>7.5509551289423132E-2</v>
      </c>
      <c r="N46">
        <f t="shared" si="46"/>
        <v>8.0584140573387267E-2</v>
      </c>
      <c r="O46">
        <f t="shared" si="46"/>
        <v>8.5490891253918122E-2</v>
      </c>
      <c r="P46">
        <f t="shared" si="46"/>
        <v>9.0233676108794764E-2</v>
      </c>
      <c r="Q46">
        <f t="shared" si="46"/>
        <v>9.4816289801652645E-2</v>
      </c>
      <c r="R46">
        <f t="shared" si="46"/>
        <v>9.9242450349501632E-2</v>
      </c>
      <c r="S46">
        <f t="shared" si="46"/>
        <v>0.10351580056386162</v>
      </c>
      <c r="T46">
        <f t="shared" si="46"/>
        <v>0.10763990946597561</v>
      </c>
      <c r="U46">
        <f t="shared" si="46"/>
        <v>0.11161827367655294</v>
      </c>
      <c r="V46">
        <f t="shared" si="46"/>
        <v>0.11545431878048727</v>
      </c>
      <c r="W46">
        <f t="shared" si="46"/>
        <v>0.11915140066698642</v>
      </c>
      <c r="X46">
        <f t="shared" si="46"/>
        <v>0.12271280684554377</v>
      </c>
      <c r="Y46">
        <f t="shared" si="46"/>
        <v>0.12614175773817349</v>
      </c>
      <c r="Z46">
        <f t="shared" si="46"/>
        <v>0.1294414079483247</v>
      </c>
      <c r="AA46">
        <f t="shared" si="46"/>
        <v>0.13261484750688243</v>
      </c>
      <c r="AB46">
        <f t="shared" si="46"/>
        <v>0.13566510309565663</v>
      </c>
      <c r="AC46">
        <f t="shared" si="46"/>
        <v>0.13859513924875294</v>
      </c>
      <c r="AD46">
        <f t="shared" si="46"/>
        <v>0.1414078595322133</v>
      </c>
      <c r="AE46">
        <f t="shared" si="46"/>
        <v>0.14410610770230631</v>
      </c>
      <c r="AF46">
        <f t="shared" si="46"/>
        <v>0.14669266884284235</v>
      </c>
      <c r="AG46">
        <f t="shared" si="46"/>
        <v>0.14917027048188095</v>
      </c>
      <c r="AH46">
        <f t="shared" si="46"/>
        <v>0.15154158368819168</v>
      </c>
      <c r="AI46">
        <f t="shared" si="46"/>
        <v>0.1538092241478245</v>
      </c>
      <c r="AJ46">
        <f t="shared" si="46"/>
        <v>0.15597575322113816</v>
      </c>
      <c r="AK46">
        <f t="shared" si="46"/>
        <v>0.1580436789806304</v>
      </c>
      <c r="AL46">
        <f t="shared" si="46"/>
        <v>0.16001545722990745</v>
      </c>
      <c r="AM46">
        <f t="shared" si="46"/>
        <v>0.16189349250412299</v>
      </c>
      <c r="AN46">
        <f t="shared" si="46"/>
        <v>0.16368013905221496</v>
      </c>
      <c r="AO46">
        <f t="shared" si="46"/>
        <v>0.16537770180125794</v>
      </c>
      <c r="AP46">
        <f t="shared" si="46"/>
        <v>0.16698843730324747</v>
      </c>
      <c r="AQ46">
        <f t="shared" si="46"/>
        <v>0.16851455466462525</v>
      </c>
      <c r="AR46">
        <f t="shared" si="46"/>
        <v>0.16995821645884904</v>
      </c>
      <c r="AS46">
        <f t="shared" si="46"/>
        <v>0.17132153962230637</v>
      </c>
      <c r="AT46">
        <f t="shared" si="46"/>
        <v>0.17260659633386574</v>
      </c>
      <c r="AU46">
        <f t="shared" si="46"/>
        <v>0.17381541487835372</v>
      </c>
      <c r="AV46">
        <f t="shared" si="46"/>
        <v>0.17494998049424185</v>
      </c>
      <c r="AW46">
        <f t="shared" si="46"/>
        <v>0.17601223620582188</v>
      </c>
      <c r="AX46">
        <f t="shared" si="46"/>
        <v>0.17700408364014353</v>
      </c>
      <c r="AY46">
        <f t="shared" si="46"/>
        <v>0.17792738382898418</v>
      </c>
      <c r="AZ46">
        <f t="shared" si="46"/>
        <v>0.17878395799611463</v>
      </c>
      <c r="BA46">
        <f t="shared" si="46"/>
        <v>0.17957558833012113</v>
      </c>
      <c r="BB46">
        <f t="shared" si="46"/>
        <v>0.18030401874303997</v>
      </c>
      <c r="BC46">
        <f t="shared" si="46"/>
        <v>0.18097095561505444</v>
      </c>
      <c r="BD46">
        <f t="shared" si="46"/>
        <v>0.18157806852550243</v>
      </c>
      <c r="BE46">
        <f t="shared" si="46"/>
        <v>0.18212699097043622</v>
      </c>
      <c r="BF46">
        <f t="shared" si="46"/>
        <v>0.18261932106697296</v>
      </c>
      <c r="BG46">
        <f t="shared" si="46"/>
        <v>0.18305662224467104</v>
      </c>
      <c r="BH46">
        <f t="shared" si="46"/>
        <v>0.18344042392416118</v>
      </c>
      <c r="BI46">
        <f t="shared" si="46"/>
        <v>12.435253701067225</v>
      </c>
    </row>
    <row r="47" spans="1:61" x14ac:dyDescent="0.2">
      <c r="A47" s="4">
        <f>SUM(B46:BI46)</f>
        <v>19.960506611673935</v>
      </c>
    </row>
    <row r="50" spans="1:65" x14ac:dyDescent="0.2">
      <c r="A50" t="s">
        <v>50</v>
      </c>
      <c r="D50" s="2">
        <f>D31/(A44/100)</f>
        <v>718141.58973353286</v>
      </c>
    </row>
    <row r="53" spans="1:65" x14ac:dyDescent="0.2">
      <c r="A53" t="s">
        <v>51</v>
      </c>
    </row>
    <row r="54" spans="1:65" x14ac:dyDescent="0.2">
      <c r="B54" t="s">
        <v>52</v>
      </c>
      <c r="D54" s="2">
        <f>D34</f>
        <v>593888.52038520039</v>
      </c>
      <c r="F54" t="s">
        <v>56</v>
      </c>
      <c r="G54">
        <v>3.3000000000000002E-2</v>
      </c>
      <c r="H54" t="s">
        <v>57</v>
      </c>
    </row>
    <row r="55" spans="1:65" x14ac:dyDescent="0.2">
      <c r="B55" t="s">
        <v>53</v>
      </c>
      <c r="D55" s="2">
        <f>D50*H37/2</f>
        <v>10772.123846002993</v>
      </c>
    </row>
    <row r="56" spans="1:65" x14ac:dyDescent="0.2">
      <c r="B56" t="s">
        <v>54</v>
      </c>
      <c r="D56" s="2">
        <f>D50*(F61/100)</f>
        <v>674175.97049501492</v>
      </c>
    </row>
    <row r="57" spans="1:65" x14ac:dyDescent="0.2">
      <c r="F57" t="s">
        <v>55</v>
      </c>
      <c r="G57">
        <v>0.5</v>
      </c>
      <c r="H57">
        <v>1</v>
      </c>
      <c r="I57">
        <v>1.5</v>
      </c>
      <c r="J57">
        <v>2</v>
      </c>
      <c r="K57">
        <v>2.5</v>
      </c>
      <c r="L57">
        <v>3</v>
      </c>
      <c r="M57">
        <v>3.5</v>
      </c>
      <c r="N57">
        <v>4</v>
      </c>
      <c r="O57">
        <v>4.5</v>
      </c>
      <c r="P57">
        <v>5</v>
      </c>
      <c r="Q57">
        <v>5.5</v>
      </c>
      <c r="R57">
        <v>6</v>
      </c>
      <c r="S57">
        <v>6.5</v>
      </c>
      <c r="T57">
        <v>7</v>
      </c>
      <c r="U57">
        <v>7.5</v>
      </c>
      <c r="V57">
        <v>8</v>
      </c>
      <c r="W57">
        <v>8.5</v>
      </c>
      <c r="X57">
        <v>9</v>
      </c>
      <c r="Y57">
        <v>9.5</v>
      </c>
      <c r="Z57">
        <v>10</v>
      </c>
      <c r="AA57">
        <v>10.5</v>
      </c>
      <c r="AB57">
        <v>11</v>
      </c>
      <c r="AC57">
        <v>11.5</v>
      </c>
      <c r="AD57">
        <v>12</v>
      </c>
      <c r="AE57">
        <v>12.5</v>
      </c>
      <c r="AF57">
        <v>13</v>
      </c>
      <c r="AG57">
        <v>13.5</v>
      </c>
      <c r="AH57">
        <v>14</v>
      </c>
      <c r="AI57">
        <v>14.5</v>
      </c>
      <c r="AJ57">
        <v>15</v>
      </c>
      <c r="AK57">
        <v>15.5</v>
      </c>
      <c r="AL57">
        <v>16</v>
      </c>
      <c r="AM57">
        <v>16.5</v>
      </c>
      <c r="AN57">
        <v>17</v>
      </c>
      <c r="AO57">
        <v>17.5</v>
      </c>
      <c r="AP57">
        <v>18</v>
      </c>
      <c r="AQ57">
        <v>18.5</v>
      </c>
      <c r="AR57">
        <v>19</v>
      </c>
      <c r="AS57">
        <v>19.5</v>
      </c>
      <c r="AT57">
        <v>20</v>
      </c>
      <c r="AU57">
        <v>20.5</v>
      </c>
      <c r="AV57">
        <v>21</v>
      </c>
      <c r="AW57">
        <v>21.5</v>
      </c>
      <c r="AX57">
        <v>22</v>
      </c>
      <c r="AY57">
        <v>22.5</v>
      </c>
      <c r="AZ57">
        <v>23</v>
      </c>
      <c r="BA57">
        <v>23.5</v>
      </c>
      <c r="BB57">
        <v>24</v>
      </c>
      <c r="BC57">
        <v>24.5</v>
      </c>
      <c r="BD57">
        <v>25</v>
      </c>
      <c r="BE57">
        <v>25.5</v>
      </c>
      <c r="BF57">
        <v>26</v>
      </c>
      <c r="BG57">
        <v>26.5</v>
      </c>
      <c r="BH57">
        <v>27</v>
      </c>
      <c r="BI57">
        <v>27.5</v>
      </c>
      <c r="BJ57">
        <v>28</v>
      </c>
      <c r="BK57">
        <v>28.5</v>
      </c>
      <c r="BL57">
        <v>29</v>
      </c>
      <c r="BM57">
        <v>29.5</v>
      </c>
    </row>
    <row r="58" spans="1:65" x14ac:dyDescent="0.2">
      <c r="B58" t="s">
        <v>0</v>
      </c>
      <c r="D58" s="2">
        <f>-B9</f>
        <v>-37236.04730234445</v>
      </c>
      <c r="G58">
        <f>50*$H$37</f>
        <v>1.5</v>
      </c>
      <c r="H58">
        <f t="shared" ref="H58:BL58" si="47">50*$H$37</f>
        <v>1.5</v>
      </c>
      <c r="I58">
        <f t="shared" si="47"/>
        <v>1.5</v>
      </c>
      <c r="J58">
        <f t="shared" si="47"/>
        <v>1.5</v>
      </c>
      <c r="K58">
        <f t="shared" si="47"/>
        <v>1.5</v>
      </c>
      <c r="L58">
        <f t="shared" si="47"/>
        <v>1.5</v>
      </c>
      <c r="M58">
        <f t="shared" si="47"/>
        <v>1.5</v>
      </c>
      <c r="N58">
        <f t="shared" si="47"/>
        <v>1.5</v>
      </c>
      <c r="O58">
        <f t="shared" si="47"/>
        <v>1.5</v>
      </c>
      <c r="P58">
        <f t="shared" si="47"/>
        <v>1.5</v>
      </c>
      <c r="Q58">
        <f t="shared" si="47"/>
        <v>1.5</v>
      </c>
      <c r="R58">
        <f t="shared" si="47"/>
        <v>1.5</v>
      </c>
      <c r="S58">
        <f t="shared" si="47"/>
        <v>1.5</v>
      </c>
      <c r="T58">
        <f t="shared" si="47"/>
        <v>1.5</v>
      </c>
      <c r="U58">
        <f t="shared" si="47"/>
        <v>1.5</v>
      </c>
      <c r="V58">
        <f t="shared" si="47"/>
        <v>1.5</v>
      </c>
      <c r="W58">
        <f t="shared" si="47"/>
        <v>1.5</v>
      </c>
      <c r="X58">
        <f t="shared" si="47"/>
        <v>1.5</v>
      </c>
      <c r="Y58">
        <f t="shared" si="47"/>
        <v>1.5</v>
      </c>
      <c r="Z58">
        <f t="shared" si="47"/>
        <v>1.5</v>
      </c>
      <c r="AA58">
        <f t="shared" si="47"/>
        <v>1.5</v>
      </c>
      <c r="AB58">
        <f t="shared" si="47"/>
        <v>1.5</v>
      </c>
      <c r="AC58">
        <f t="shared" si="47"/>
        <v>1.5</v>
      </c>
      <c r="AD58">
        <f t="shared" si="47"/>
        <v>1.5</v>
      </c>
      <c r="AE58">
        <f t="shared" si="47"/>
        <v>1.5</v>
      </c>
      <c r="AF58">
        <f t="shared" si="47"/>
        <v>1.5</v>
      </c>
      <c r="AG58">
        <f t="shared" si="47"/>
        <v>1.5</v>
      </c>
      <c r="AH58">
        <f t="shared" si="47"/>
        <v>1.5</v>
      </c>
      <c r="AI58">
        <f t="shared" si="47"/>
        <v>1.5</v>
      </c>
      <c r="AJ58">
        <f t="shared" si="47"/>
        <v>1.5</v>
      </c>
      <c r="AK58">
        <f t="shared" si="47"/>
        <v>1.5</v>
      </c>
      <c r="AL58">
        <f t="shared" si="47"/>
        <v>1.5</v>
      </c>
      <c r="AM58">
        <f t="shared" si="47"/>
        <v>1.5</v>
      </c>
      <c r="AN58">
        <f t="shared" si="47"/>
        <v>1.5</v>
      </c>
      <c r="AO58">
        <f t="shared" si="47"/>
        <v>1.5</v>
      </c>
      <c r="AP58">
        <f t="shared" si="47"/>
        <v>1.5</v>
      </c>
      <c r="AQ58">
        <f t="shared" si="47"/>
        <v>1.5</v>
      </c>
      <c r="AR58">
        <f t="shared" si="47"/>
        <v>1.5</v>
      </c>
      <c r="AS58">
        <f t="shared" si="47"/>
        <v>1.5</v>
      </c>
      <c r="AT58">
        <f t="shared" si="47"/>
        <v>1.5</v>
      </c>
      <c r="AU58">
        <f t="shared" si="47"/>
        <v>1.5</v>
      </c>
      <c r="AV58">
        <f t="shared" si="47"/>
        <v>1.5</v>
      </c>
      <c r="AW58">
        <f t="shared" si="47"/>
        <v>1.5</v>
      </c>
      <c r="AX58">
        <f t="shared" si="47"/>
        <v>1.5</v>
      </c>
      <c r="AY58">
        <f t="shared" si="47"/>
        <v>1.5</v>
      </c>
      <c r="AZ58">
        <f t="shared" si="47"/>
        <v>1.5</v>
      </c>
      <c r="BA58">
        <f t="shared" si="47"/>
        <v>1.5</v>
      </c>
      <c r="BB58">
        <f t="shared" si="47"/>
        <v>1.5</v>
      </c>
      <c r="BC58">
        <f t="shared" si="47"/>
        <v>1.5</v>
      </c>
      <c r="BD58">
        <f t="shared" si="47"/>
        <v>1.5</v>
      </c>
      <c r="BE58">
        <f t="shared" si="47"/>
        <v>1.5</v>
      </c>
      <c r="BF58">
        <f t="shared" si="47"/>
        <v>1.5</v>
      </c>
      <c r="BG58">
        <f t="shared" si="47"/>
        <v>1.5</v>
      </c>
      <c r="BH58">
        <f t="shared" si="47"/>
        <v>1.5</v>
      </c>
      <c r="BI58">
        <f t="shared" si="47"/>
        <v>1.5</v>
      </c>
      <c r="BJ58">
        <f t="shared" si="47"/>
        <v>1.5</v>
      </c>
      <c r="BK58">
        <f t="shared" si="47"/>
        <v>1.5</v>
      </c>
      <c r="BL58">
        <f t="shared" si="47"/>
        <v>1.5</v>
      </c>
      <c r="BM58">
        <f>100*(1+$H$37/2)</f>
        <v>101.49999999999999</v>
      </c>
    </row>
    <row r="59" spans="1:65" x14ac:dyDescent="0.2">
      <c r="G59">
        <f>EXP(-G57*$G$54)</f>
        <v>0.98363537939067236</v>
      </c>
      <c r="H59">
        <f t="shared" ref="H59:BM59" si="48">EXP(-H57*$G$54)</f>
        <v>0.96753855958903201</v>
      </c>
      <c r="I59">
        <f t="shared" si="48"/>
        <v>0.95170515813646217</v>
      </c>
      <c r="J59">
        <f t="shared" si="48"/>
        <v>0.93613086429161885</v>
      </c>
      <c r="K59">
        <f t="shared" si="48"/>
        <v>0.92081143785680453</v>
      </c>
      <c r="L59">
        <f t="shared" si="48"/>
        <v>0.9057427080235485</v>
      </c>
      <c r="M59">
        <f t="shared" si="48"/>
        <v>0.8909205722370781</v>
      </c>
      <c r="N59">
        <f t="shared" si="48"/>
        <v>0.87634099507937324</v>
      </c>
      <c r="O59">
        <f t="shared" si="48"/>
        <v>0.86200000717049874</v>
      </c>
      <c r="P59">
        <f t="shared" si="48"/>
        <v>0.84789370408791587</v>
      </c>
      <c r="Q59">
        <f t="shared" si="48"/>
        <v>0.83401824530347957</v>
      </c>
      <c r="R59">
        <f t="shared" si="48"/>
        <v>0.82036985313783106</v>
      </c>
      <c r="S59">
        <f t="shared" si="48"/>
        <v>0.80694481173190058</v>
      </c>
      <c r="T59">
        <f t="shared" si="48"/>
        <v>0.7937394660352427</v>
      </c>
      <c r="U59">
        <f t="shared" si="48"/>
        <v>0.78075022081092571</v>
      </c>
      <c r="V59">
        <f t="shared" si="48"/>
        <v>0.76797353965670612</v>
      </c>
      <c r="W59">
        <f t="shared" si="48"/>
        <v>0.75540594404222172</v>
      </c>
      <c r="X59">
        <f t="shared" si="48"/>
        <v>0.74304401236193984</v>
      </c>
      <c r="Y59">
        <f t="shared" si="48"/>
        <v>0.73088437900360415</v>
      </c>
      <c r="Z59">
        <f t="shared" si="48"/>
        <v>0.71892373343192617</v>
      </c>
      <c r="AA59">
        <f t="shared" si="48"/>
        <v>0.70715881928727131</v>
      </c>
      <c r="AB59">
        <f t="shared" si="48"/>
        <v>0.6955864334990951</v>
      </c>
      <c r="AC59">
        <f t="shared" si="48"/>
        <v>0.68420342541388712</v>
      </c>
      <c r="AD59">
        <f t="shared" si="48"/>
        <v>0.67300669593738638</v>
      </c>
      <c r="AE59">
        <f t="shared" si="48"/>
        <v>0.66199319669083401</v>
      </c>
      <c r="AF59">
        <f t="shared" si="48"/>
        <v>0.65115992918103249</v>
      </c>
      <c r="AG59">
        <f t="shared" si="48"/>
        <v>0.64050394398398824</v>
      </c>
      <c r="AH59">
        <f t="shared" si="48"/>
        <v>0.63002233994191226</v>
      </c>
      <c r="AI59">
        <f t="shared" si="48"/>
        <v>0.61971226337336205</v>
      </c>
      <c r="AJ59">
        <f t="shared" si="48"/>
        <v>0.60957090729630925</v>
      </c>
      <c r="AK59">
        <f t="shared" si="48"/>
        <v>0.59959551066392158</v>
      </c>
      <c r="AL59">
        <f t="shared" si="48"/>
        <v>0.58978335761285039</v>
      </c>
      <c r="AM59">
        <f t="shared" si="48"/>
        <v>0.58013177672382077</v>
      </c>
      <c r="AN59">
        <f t="shared" si="48"/>
        <v>0.57063814029432025</v>
      </c>
      <c r="AO59">
        <f t="shared" si="48"/>
        <v>0.56129986362319151</v>
      </c>
      <c r="AP59">
        <f t="shared" si="48"/>
        <v>0.5521144043069306</v>
      </c>
      <c r="AQ59">
        <f t="shared" si="48"/>
        <v>0.54307926154750275</v>
      </c>
      <c r="AR59">
        <f t="shared" si="48"/>
        <v>0.53419197547148412</v>
      </c>
      <c r="AS59">
        <f t="shared" si="48"/>
        <v>0.52545012646034595</v>
      </c>
      <c r="AT59">
        <f t="shared" si="48"/>
        <v>0.51685133449169918</v>
      </c>
      <c r="AU59">
        <f t="shared" si="48"/>
        <v>0.50839325849131789</v>
      </c>
      <c r="AV59">
        <f t="shared" si="48"/>
        <v>0.50007359569576759</v>
      </c>
      <c r="AW59">
        <f t="shared" si="48"/>
        <v>0.49189008102546411</v>
      </c>
      <c r="AX59">
        <f t="shared" si="48"/>
        <v>0.48384048646799099</v>
      </c>
      <c r="AY59">
        <f t="shared" si="48"/>
        <v>0.47592262047150979</v>
      </c>
      <c r="AZ59">
        <f t="shared" si="48"/>
        <v>0.46813432734809651</v>
      </c>
      <c r="BA59">
        <f t="shared" si="48"/>
        <v>0.46047348668684213</v>
      </c>
      <c r="BB59">
        <f t="shared" si="48"/>
        <v>0.45293801277655771</v>
      </c>
      <c r="BC59">
        <f t="shared" si="48"/>
        <v>0.44552585403792655</v>
      </c>
      <c r="BD59">
        <f t="shared" si="48"/>
        <v>0.43823499246494918</v>
      </c>
      <c r="BE59">
        <f t="shared" si="48"/>
        <v>0.4310634430755288</v>
      </c>
      <c r="BF59">
        <f t="shared" si="48"/>
        <v>0.42400925337104722</v>
      </c>
      <c r="BG59">
        <f t="shared" si="48"/>
        <v>0.4170705028047858</v>
      </c>
      <c r="BH59">
        <f t="shared" si="48"/>
        <v>0.41024530225904399</v>
      </c>
      <c r="BI59">
        <f t="shared" si="48"/>
        <v>0.40353179353081581</v>
      </c>
      <c r="BJ59">
        <f t="shared" si="48"/>
        <v>0.39692814882588245</v>
      </c>
      <c r="BK59">
        <f t="shared" si="48"/>
        <v>0.39043257026118422</v>
      </c>
      <c r="BL59">
        <f t="shared" si="48"/>
        <v>0.38404328937533527</v>
      </c>
      <c r="BM59">
        <f t="shared" si="48"/>
        <v>0.37775856664714969</v>
      </c>
    </row>
    <row r="60" spans="1:65" x14ac:dyDescent="0.2">
      <c r="B60" t="s">
        <v>1</v>
      </c>
      <c r="D60" s="2">
        <f>D54+D55+D56+D58</f>
        <v>1241600.567423874</v>
      </c>
      <c r="G60">
        <f>G58*G59</f>
        <v>1.4754530690860086</v>
      </c>
      <c r="H60">
        <f t="shared" ref="H60:BM60" si="49">H58*H59</f>
        <v>1.4513078393835479</v>
      </c>
      <c r="I60">
        <f t="shared" si="49"/>
        <v>1.4275577372046933</v>
      </c>
      <c r="J60">
        <f t="shared" si="49"/>
        <v>1.4041962964374282</v>
      </c>
      <c r="K60">
        <f t="shared" si="49"/>
        <v>1.3812171567852067</v>
      </c>
      <c r="L60">
        <f t="shared" si="49"/>
        <v>1.3586140620353229</v>
      </c>
      <c r="M60">
        <f t="shared" si="49"/>
        <v>1.3363808583556172</v>
      </c>
      <c r="N60">
        <f t="shared" si="49"/>
        <v>1.3145114926190598</v>
      </c>
      <c r="O60">
        <f t="shared" si="49"/>
        <v>1.293000010755748</v>
      </c>
      <c r="P60">
        <f t="shared" si="49"/>
        <v>1.2718405561318737</v>
      </c>
      <c r="Q60">
        <f t="shared" si="49"/>
        <v>1.2510273679552193</v>
      </c>
      <c r="R60">
        <f t="shared" si="49"/>
        <v>1.2305547797067466</v>
      </c>
      <c r="S60">
        <f t="shared" si="49"/>
        <v>1.2104172175978509</v>
      </c>
      <c r="T60">
        <f t="shared" si="49"/>
        <v>1.190609199052864</v>
      </c>
      <c r="U60">
        <f t="shared" si="49"/>
        <v>1.1711253312163885</v>
      </c>
      <c r="V60">
        <f t="shared" si="49"/>
        <v>1.1519603094850592</v>
      </c>
      <c r="W60">
        <f t="shared" si="49"/>
        <v>1.1331089160633325</v>
      </c>
      <c r="X60">
        <f t="shared" si="49"/>
        <v>1.1145660185429098</v>
      </c>
      <c r="Y60">
        <f t="shared" si="49"/>
        <v>1.0963265685054062</v>
      </c>
      <c r="Z60">
        <f t="shared" si="49"/>
        <v>1.0783856001478893</v>
      </c>
      <c r="AA60">
        <f t="shared" si="49"/>
        <v>1.0607382289309069</v>
      </c>
      <c r="AB60">
        <f t="shared" si="49"/>
        <v>1.0433796502486428</v>
      </c>
      <c r="AC60">
        <f t="shared" si="49"/>
        <v>1.0263051381208306</v>
      </c>
      <c r="AD60">
        <f t="shared" si="49"/>
        <v>1.0095100439060796</v>
      </c>
      <c r="AE60">
        <f t="shared" si="49"/>
        <v>0.99298979503625096</v>
      </c>
      <c r="AF60">
        <f t="shared" si="49"/>
        <v>0.97673989377154879</v>
      </c>
      <c r="AG60">
        <f t="shared" si="49"/>
        <v>0.96075591597598242</v>
      </c>
      <c r="AH60">
        <f t="shared" si="49"/>
        <v>0.94503350991286839</v>
      </c>
      <c r="AI60">
        <f t="shared" si="49"/>
        <v>0.92956839506004307</v>
      </c>
      <c r="AJ60">
        <f t="shared" si="49"/>
        <v>0.91435636094446382</v>
      </c>
      <c r="AK60">
        <f t="shared" si="49"/>
        <v>0.89939326599588232</v>
      </c>
      <c r="AL60">
        <f t="shared" si="49"/>
        <v>0.88467503641927558</v>
      </c>
      <c r="AM60">
        <f t="shared" si="49"/>
        <v>0.87019766508573115</v>
      </c>
      <c r="AN60">
        <f t="shared" si="49"/>
        <v>0.85595721044148032</v>
      </c>
      <c r="AO60">
        <f t="shared" si="49"/>
        <v>0.84194979543478721</v>
      </c>
      <c r="AP60">
        <f t="shared" si="49"/>
        <v>0.82817160646039589</v>
      </c>
      <c r="AQ60">
        <f t="shared" si="49"/>
        <v>0.81461889232125406</v>
      </c>
      <c r="AR60">
        <f t="shared" si="49"/>
        <v>0.80128796320722617</v>
      </c>
      <c r="AS60">
        <f t="shared" si="49"/>
        <v>0.78817518969051892</v>
      </c>
      <c r="AT60">
        <f t="shared" si="49"/>
        <v>0.77527700173754877</v>
      </c>
      <c r="AU60">
        <f t="shared" si="49"/>
        <v>0.76258988773697678</v>
      </c>
      <c r="AV60">
        <f t="shared" si="49"/>
        <v>0.75011039354365139</v>
      </c>
      <c r="AW60">
        <f t="shared" si="49"/>
        <v>0.73783512153819619</v>
      </c>
      <c r="AX60">
        <f t="shared" si="49"/>
        <v>0.72576072970198646</v>
      </c>
      <c r="AY60">
        <f t="shared" si="49"/>
        <v>0.71388393070726464</v>
      </c>
      <c r="AZ60">
        <f t="shared" si="49"/>
        <v>0.7022014910221448</v>
      </c>
      <c r="BA60">
        <f t="shared" si="49"/>
        <v>0.69071023003026322</v>
      </c>
      <c r="BB60">
        <f t="shared" si="49"/>
        <v>0.67940701916483659</v>
      </c>
      <c r="BC60">
        <f t="shared" si="49"/>
        <v>0.66828878105688982</v>
      </c>
      <c r="BD60">
        <f t="shared" si="49"/>
        <v>0.6573524886974238</v>
      </c>
      <c r="BE60">
        <f t="shared" si="49"/>
        <v>0.64659516461329325</v>
      </c>
      <c r="BF60">
        <f t="shared" si="49"/>
        <v>0.63601388005657089</v>
      </c>
      <c r="BG60">
        <f t="shared" si="49"/>
        <v>0.62560575420717868</v>
      </c>
      <c r="BH60">
        <f t="shared" si="49"/>
        <v>0.61536795338856598</v>
      </c>
      <c r="BI60">
        <f t="shared" si="49"/>
        <v>0.60529769029622371</v>
      </c>
      <c r="BJ60">
        <f t="shared" si="49"/>
        <v>0.59539222323882368</v>
      </c>
      <c r="BK60">
        <f t="shared" si="49"/>
        <v>0.58564885539177636</v>
      </c>
      <c r="BL60">
        <f t="shared" si="49"/>
        <v>0.57606493406300285</v>
      </c>
      <c r="BM60">
        <f t="shared" si="49"/>
        <v>38.34249451468569</v>
      </c>
    </row>
    <row r="61" spans="1:65" x14ac:dyDescent="0.2">
      <c r="F61">
        <f>SUM(G60:BM60)</f>
        <v>93.877861988910652</v>
      </c>
    </row>
    <row r="63" spans="1:65" x14ac:dyDescent="0.2">
      <c r="B63" t="s">
        <v>2</v>
      </c>
    </row>
    <row r="64" spans="1:65" x14ac:dyDescent="0.2">
      <c r="F64" t="s">
        <v>3</v>
      </c>
    </row>
    <row r="65" spans="2:65" x14ac:dyDescent="0.2">
      <c r="G65" s="2">
        <f>$B$9</f>
        <v>37236.04730234445</v>
      </c>
      <c r="H65" s="2">
        <f t="shared" ref="H65:BC65" si="50">$B$9</f>
        <v>37236.04730234445</v>
      </c>
      <c r="I65" s="2">
        <f t="shared" si="50"/>
        <v>37236.04730234445</v>
      </c>
      <c r="J65" s="2">
        <f t="shared" si="50"/>
        <v>37236.04730234445</v>
      </c>
      <c r="K65" s="2">
        <f t="shared" si="50"/>
        <v>37236.04730234445</v>
      </c>
      <c r="L65" s="2">
        <f t="shared" si="50"/>
        <v>37236.04730234445</v>
      </c>
      <c r="M65" s="2">
        <f t="shared" si="50"/>
        <v>37236.04730234445</v>
      </c>
      <c r="N65" s="2">
        <f t="shared" si="50"/>
        <v>37236.04730234445</v>
      </c>
      <c r="O65" s="2">
        <f t="shared" si="50"/>
        <v>37236.04730234445</v>
      </c>
      <c r="P65" s="2">
        <f t="shared" si="50"/>
        <v>37236.04730234445</v>
      </c>
      <c r="Q65" s="2">
        <f t="shared" si="50"/>
        <v>37236.04730234445</v>
      </c>
      <c r="R65" s="2">
        <f t="shared" si="50"/>
        <v>37236.04730234445</v>
      </c>
      <c r="S65" s="2">
        <f t="shared" si="50"/>
        <v>37236.04730234445</v>
      </c>
      <c r="T65" s="2">
        <f t="shared" si="50"/>
        <v>37236.04730234445</v>
      </c>
      <c r="U65" s="2">
        <f t="shared" si="50"/>
        <v>37236.04730234445</v>
      </c>
      <c r="V65" s="2">
        <f t="shared" si="50"/>
        <v>37236.04730234445</v>
      </c>
      <c r="W65" s="2">
        <f t="shared" si="50"/>
        <v>37236.04730234445</v>
      </c>
      <c r="X65" s="2">
        <f t="shared" si="50"/>
        <v>37236.04730234445</v>
      </c>
      <c r="Y65" s="2">
        <f t="shared" si="50"/>
        <v>37236.04730234445</v>
      </c>
      <c r="Z65" s="2">
        <f t="shared" si="50"/>
        <v>37236.04730234445</v>
      </c>
      <c r="AA65" s="2">
        <f t="shared" si="50"/>
        <v>37236.04730234445</v>
      </c>
      <c r="AB65" s="2">
        <f t="shared" si="50"/>
        <v>37236.04730234445</v>
      </c>
      <c r="AC65" s="2">
        <f t="shared" si="50"/>
        <v>37236.04730234445</v>
      </c>
      <c r="AD65" s="2">
        <f t="shared" si="50"/>
        <v>37236.04730234445</v>
      </c>
      <c r="AE65" s="2">
        <f t="shared" si="50"/>
        <v>37236.04730234445</v>
      </c>
      <c r="AF65" s="2">
        <f t="shared" si="50"/>
        <v>37236.04730234445</v>
      </c>
      <c r="AG65" s="2">
        <f t="shared" si="50"/>
        <v>37236.04730234445</v>
      </c>
      <c r="AH65" s="2">
        <f t="shared" si="50"/>
        <v>37236.04730234445</v>
      </c>
      <c r="AI65" s="2">
        <f t="shared" si="50"/>
        <v>37236.04730234445</v>
      </c>
      <c r="AJ65" s="2">
        <f t="shared" si="50"/>
        <v>37236.04730234445</v>
      </c>
      <c r="AK65" s="2">
        <f t="shared" si="50"/>
        <v>37236.04730234445</v>
      </c>
      <c r="AL65" s="2">
        <f t="shared" si="50"/>
        <v>37236.04730234445</v>
      </c>
      <c r="AM65" s="2">
        <f t="shared" si="50"/>
        <v>37236.04730234445</v>
      </c>
      <c r="AN65" s="2">
        <f t="shared" si="50"/>
        <v>37236.04730234445</v>
      </c>
      <c r="AO65" s="2">
        <f t="shared" si="50"/>
        <v>37236.04730234445</v>
      </c>
      <c r="AP65" s="2">
        <f t="shared" si="50"/>
        <v>37236.04730234445</v>
      </c>
      <c r="AQ65" s="2">
        <f t="shared" si="50"/>
        <v>37236.04730234445</v>
      </c>
      <c r="AR65" s="2">
        <f t="shared" si="50"/>
        <v>37236.04730234445</v>
      </c>
      <c r="AS65" s="2">
        <f t="shared" si="50"/>
        <v>37236.04730234445</v>
      </c>
      <c r="AT65" s="2">
        <f t="shared" si="50"/>
        <v>37236.04730234445</v>
      </c>
      <c r="AU65" s="2">
        <f t="shared" si="50"/>
        <v>37236.04730234445</v>
      </c>
      <c r="AV65" s="2">
        <f t="shared" si="50"/>
        <v>37236.04730234445</v>
      </c>
      <c r="AW65" s="2">
        <f t="shared" si="50"/>
        <v>37236.04730234445</v>
      </c>
      <c r="AX65" s="2">
        <f t="shared" si="50"/>
        <v>37236.04730234445</v>
      </c>
      <c r="AY65" s="2">
        <f t="shared" si="50"/>
        <v>37236.04730234445</v>
      </c>
      <c r="AZ65" s="2">
        <f t="shared" si="50"/>
        <v>37236.04730234445</v>
      </c>
      <c r="BA65" s="2">
        <f t="shared" si="50"/>
        <v>37236.04730234445</v>
      </c>
      <c r="BB65" s="2">
        <f t="shared" si="50"/>
        <v>37236.04730234445</v>
      </c>
      <c r="BC65" s="2">
        <f t="shared" si="50"/>
        <v>37236.04730234445</v>
      </c>
    </row>
    <row r="66" spans="2:65" x14ac:dyDescent="0.2">
      <c r="E66" s="2"/>
      <c r="F66" s="2"/>
      <c r="G66" s="2">
        <f>G65*G59</f>
        <v>36626.693515250605</v>
      </c>
      <c r="H66" s="2">
        <f t="shared" ref="H66:BC66" si="51">H65*H59</f>
        <v>36027.311571699407</v>
      </c>
      <c r="I66" s="2">
        <f t="shared" si="51"/>
        <v>35437.738286254513</v>
      </c>
      <c r="J66" s="2">
        <f t="shared" si="51"/>
        <v>34857.813143947315</v>
      </c>
      <c r="K66" s="2">
        <f t="shared" si="51"/>
        <v>34287.378256575779</v>
      </c>
      <c r="L66" s="2">
        <f t="shared" si="51"/>
        <v>33726.278319718411</v>
      </c>
      <c r="M66" s="2">
        <f t="shared" si="51"/>
        <v>33174.360570451623</v>
      </c>
      <c r="N66" s="2">
        <f t="shared" si="51"/>
        <v>32631.474745759147</v>
      </c>
      <c r="O66" s="2">
        <f t="shared" si="51"/>
        <v>32097.473041621946</v>
      </c>
      <c r="P66" s="2">
        <f t="shared" si="51"/>
        <v>31572.210072777681</v>
      </c>
      <c r="Q66" s="2">
        <f t="shared" si="51"/>
        <v>31055.542833138683</v>
      </c>
      <c r="R66" s="2">
        <f t="shared" si="51"/>
        <v>30547.330656857648</v>
      </c>
      <c r="S66" s="2">
        <f t="shared" si="51"/>
        <v>30047.435180030487</v>
      </c>
      <c r="T66" s="2">
        <f t="shared" si="51"/>
        <v>29555.720303025922</v>
      </c>
      <c r="U66" s="2">
        <f t="shared" si="51"/>
        <v>29072.052153431505</v>
      </c>
      <c r="V66" s="2">
        <f t="shared" si="51"/>
        <v>28596.299049606012</v>
      </c>
      <c r="W66" s="2">
        <f t="shared" si="51"/>
        <v>28128.331464828334</v>
      </c>
      <c r="X66" s="2">
        <f t="shared" si="51"/>
        <v>27668.021992033006</v>
      </c>
      <c r="Y66" s="2">
        <f t="shared" si="51"/>
        <v>27215.245309122853</v>
      </c>
      <c r="Z66" s="2">
        <f t="shared" si="51"/>
        <v>26769.878144849274</v>
      </c>
      <c r="AA66" s="2">
        <f t="shared" si="51"/>
        <v>26331.799245250884</v>
      </c>
      <c r="AB66" s="2">
        <f t="shared" si="51"/>
        <v>25900.889340641377</v>
      </c>
      <c r="AC66" s="2">
        <f t="shared" si="51"/>
        <v>25477.031113137604</v>
      </c>
      <c r="AD66" s="2">
        <f t="shared" si="51"/>
        <v>25060.109164719066</v>
      </c>
      <c r="AE66" s="2">
        <f t="shared" si="51"/>
        <v>24650.009985810109</v>
      </c>
      <c r="AF66" s="2">
        <f t="shared" si="51"/>
        <v>24246.621924376188</v>
      </c>
      <c r="AG66" s="2">
        <f t="shared" si="51"/>
        <v>23849.835155525965</v>
      </c>
      <c r="AH66" s="2">
        <f t="shared" si="51"/>
        <v>23459.54165161078</v>
      </c>
      <c r="AI66" s="2">
        <f t="shared" si="51"/>
        <v>23075.635152813451</v>
      </c>
      <c r="AJ66" s="2">
        <f t="shared" si="51"/>
        <v>22698.011138218393</v>
      </c>
      <c r="AK66" s="2">
        <f t="shared" si="51"/>
        <v>22326.566797355161</v>
      </c>
      <c r="AL66" s="2">
        <f t="shared" si="51"/>
        <v>21961.201002207628</v>
      </c>
      <c r="AM66" s="2">
        <f t="shared" si="51"/>
        <v>21601.814279681319</v>
      </c>
      <c r="AN66" s="2">
        <f t="shared" si="51"/>
        <v>21248.308784521178</v>
      </c>
      <c r="AO66" s="2">
        <f t="shared" si="51"/>
        <v>20900.588272672649</v>
      </c>
      <c r="AP66" s="2">
        <f t="shared" si="51"/>
        <v>20558.558075078596</v>
      </c>
      <c r="AQ66" s="2">
        <f t="shared" si="51"/>
        <v>20222.125071905106</v>
      </c>
      <c r="AR66" s="2">
        <f t="shared" si="51"/>
        <v>19891.197667189008</v>
      </c>
      <c r="AS66" s="2">
        <f t="shared" si="51"/>
        <v>19565.685763900314</v>
      </c>
      <c r="AT66" s="2">
        <f t="shared" si="51"/>
        <v>19245.500739412764</v>
      </c>
      <c r="AU66" s="2">
        <f t="shared" si="51"/>
        <v>18930.555421375742</v>
      </c>
      <c r="AV66" s="2">
        <f t="shared" si="51"/>
        <v>18620.764063981074</v>
      </c>
      <c r="AW66" s="2">
        <f t="shared" si="51"/>
        <v>18316.042324618225</v>
      </c>
      <c r="AX66" s="2">
        <f t="shared" si="51"/>
        <v>18016.307240911461</v>
      </c>
      <c r="AY66" s="2">
        <f t="shared" si="51"/>
        <v>17721.477208132863</v>
      </c>
      <c r="AZ66" s="2">
        <f t="shared" si="51"/>
        <v>17431.471956984922</v>
      </c>
      <c r="BA66" s="2">
        <f t="shared" si="51"/>
        <v>17146.212531746733</v>
      </c>
      <c r="BB66" s="2">
        <f t="shared" si="51"/>
        <v>16865.621268777799</v>
      </c>
      <c r="BC66" s="2">
        <f t="shared" si="51"/>
        <v>16589.621775373642</v>
      </c>
    </row>
    <row r="67" spans="2:65" x14ac:dyDescent="0.2">
      <c r="F67" s="5">
        <f>SUM(G66:BC66)</f>
        <v>1241003.6927289104</v>
      </c>
    </row>
    <row r="68" spans="2:65" x14ac:dyDescent="0.2">
      <c r="B68" t="s">
        <v>4</v>
      </c>
      <c r="F68" t="s">
        <v>5</v>
      </c>
      <c r="G68">
        <f>G66/$F$67</f>
        <v>2.9513766743683237E-2</v>
      </c>
      <c r="H68">
        <f t="shared" ref="H68:BC68" si="52">H66/$F$67</f>
        <v>2.903078514817067E-2</v>
      </c>
      <c r="I68">
        <f t="shared" si="52"/>
        <v>2.8555707363229956E-2</v>
      </c>
      <c r="J68">
        <f t="shared" si="52"/>
        <v>2.8088404045999715E-2</v>
      </c>
      <c r="K68">
        <f t="shared" si="52"/>
        <v>2.7628747970265426E-2</v>
      </c>
      <c r="L68">
        <f t="shared" si="52"/>
        <v>2.7176613991821304E-2</v>
      </c>
      <c r="M68">
        <f t="shared" si="52"/>
        <v>2.6731879014398999E-2</v>
      </c>
      <c r="N68">
        <f t="shared" si="52"/>
        <v>2.6294421956153915E-2</v>
      </c>
      <c r="O68">
        <f t="shared" si="52"/>
        <v>2.5864123716699883E-2</v>
      </c>
      <c r="P68">
        <f t="shared" si="52"/>
        <v>2.5440867144683379E-2</v>
      </c>
      <c r="Q68">
        <f t="shared" si="52"/>
        <v>2.5024537005888327E-2</v>
      </c>
      <c r="R68">
        <f t="shared" si="52"/>
        <v>2.4615019951862886E-2</v>
      </c>
      <c r="S68">
        <f t="shared" si="52"/>
        <v>2.4212204489059617E-2</v>
      </c>
      <c r="T68">
        <f t="shared" si="52"/>
        <v>2.3815980948480697E-2</v>
      </c>
      <c r="U68">
        <f t="shared" si="52"/>
        <v>2.3426241455819837E-2</v>
      </c>
      <c r="V68">
        <f t="shared" si="52"/>
        <v>2.3042879902092844E-2</v>
      </c>
      <c r="W68">
        <f t="shared" si="52"/>
        <v>2.2665791914748795E-2</v>
      </c>
      <c r="X68">
        <f t="shared" si="52"/>
        <v>2.2294874829253963E-2</v>
      </c>
      <c r="Y68">
        <f t="shared" si="52"/>
        <v>2.1930027661140775E-2</v>
      </c>
      <c r="Z68">
        <f t="shared" si="52"/>
        <v>2.1571151078514147E-2</v>
      </c>
      <c r="AA68">
        <f t="shared" si="52"/>
        <v>2.1218147375007775E-2</v>
      </c>
      <c r="AB68">
        <f t="shared" si="52"/>
        <v>2.0870920443182974E-2</v>
      </c>
      <c r="AC68">
        <f t="shared" si="52"/>
        <v>2.0529375748362826E-2</v>
      </c>
      <c r="AD68">
        <f t="shared" si="52"/>
        <v>2.0193420302894532E-2</v>
      </c>
      <c r="AE68">
        <f t="shared" si="52"/>
        <v>1.9862962640832975E-2</v>
      </c>
      <c r="AF68">
        <f t="shared" si="52"/>
        <v>1.9537912793038494E-2</v>
      </c>
      <c r="AG68">
        <f t="shared" si="52"/>
        <v>1.9218182262682289E-2</v>
      </c>
      <c r="AH68">
        <f t="shared" si="52"/>
        <v>1.8903684001152585E-2</v>
      </c>
      <c r="AI68">
        <f t="shared" si="52"/>
        <v>1.8594332384355105E-2</v>
      </c>
      <c r="AJ68">
        <f t="shared" si="52"/>
        <v>1.82900431894014E-2</v>
      </c>
      <c r="AK68">
        <f t="shared" si="52"/>
        <v>1.7990733571678633E-2</v>
      </c>
      <c r="AL68">
        <f t="shared" si="52"/>
        <v>1.7696322042294613E-2</v>
      </c>
      <c r="AM68">
        <f t="shared" si="52"/>
        <v>1.7406728445891983E-2</v>
      </c>
      <c r="AN68">
        <f t="shared" si="52"/>
        <v>1.7121873938825371E-2</v>
      </c>
      <c r="AO68">
        <f t="shared" si="52"/>
        <v>1.6841680967695762E-2</v>
      </c>
      <c r="AP68">
        <f t="shared" si="52"/>
        <v>1.6566073248236085E-2</v>
      </c>
      <c r="AQ68">
        <f t="shared" si="52"/>
        <v>1.6294975744542368E-2</v>
      </c>
      <c r="AR68">
        <f t="shared" si="52"/>
        <v>1.6028314648644737E-2</v>
      </c>
      <c r="AS68">
        <f t="shared" si="52"/>
        <v>1.5766017360412735E-2</v>
      </c>
      <c r="AT68">
        <f t="shared" si="52"/>
        <v>1.550801246778951E-2</v>
      </c>
      <c r="AU68">
        <f t="shared" si="52"/>
        <v>1.5254229727349414E-2</v>
      </c>
      <c r="AV68">
        <f t="shared" si="52"/>
        <v>1.5004600045173811E-2</v>
      </c>
      <c r="AW68">
        <f t="shared" si="52"/>
        <v>1.4759055458039844E-2</v>
      </c>
      <c r="AX68">
        <f t="shared" si="52"/>
        <v>1.4517529114916996E-2</v>
      </c>
      <c r="AY68">
        <f t="shared" si="52"/>
        <v>1.427995525876651E-2</v>
      </c>
      <c r="AZ68">
        <f t="shared" si="52"/>
        <v>1.4046269208638624E-2</v>
      </c>
      <c r="BA68">
        <f t="shared" si="52"/>
        <v>1.3816407342062775E-2</v>
      </c>
      <c r="BB68">
        <f t="shared" si="52"/>
        <v>1.3590307077725988E-2</v>
      </c>
      <c r="BC68">
        <f t="shared" si="52"/>
        <v>1.3367906858434742E-2</v>
      </c>
    </row>
    <row r="69" spans="2:65" x14ac:dyDescent="0.2">
      <c r="F69" s="2" t="s">
        <v>6</v>
      </c>
      <c r="G69">
        <f>G57*G68</f>
        <v>1.4756883371841618E-2</v>
      </c>
      <c r="H69">
        <f t="shared" ref="H69:BC69" si="53">H57*H68</f>
        <v>2.903078514817067E-2</v>
      </c>
      <c r="I69">
        <f t="shared" si="53"/>
        <v>4.2833561044844932E-2</v>
      </c>
      <c r="J69">
        <f t="shared" si="53"/>
        <v>5.6176808091999431E-2</v>
      </c>
      <c r="K69">
        <f t="shared" si="53"/>
        <v>6.9071869925663568E-2</v>
      </c>
      <c r="L69">
        <f t="shared" si="53"/>
        <v>8.152984197546391E-2</v>
      </c>
      <c r="M69">
        <f t="shared" si="53"/>
        <v>9.35615765503965E-2</v>
      </c>
      <c r="N69">
        <f t="shared" si="53"/>
        <v>0.10517768782461566</v>
      </c>
      <c r="O69">
        <f t="shared" si="53"/>
        <v>0.11638855672514947</v>
      </c>
      <c r="P69">
        <f t="shared" si="53"/>
        <v>0.12720433572341688</v>
      </c>
      <c r="Q69">
        <f t="shared" si="53"/>
        <v>0.13763495353238581</v>
      </c>
      <c r="R69">
        <f t="shared" si="53"/>
        <v>0.14769011971117732</v>
      </c>
      <c r="S69">
        <f t="shared" si="53"/>
        <v>0.1573793291788875</v>
      </c>
      <c r="T69">
        <f t="shared" si="53"/>
        <v>0.16671186663936488</v>
      </c>
      <c r="U69">
        <f t="shared" si="53"/>
        <v>0.17569681091864878</v>
      </c>
      <c r="V69">
        <f t="shared" si="53"/>
        <v>0.18434303921674275</v>
      </c>
      <c r="W69">
        <f t="shared" si="53"/>
        <v>0.19265923127536477</v>
      </c>
      <c r="X69">
        <f t="shared" si="53"/>
        <v>0.20065387346328567</v>
      </c>
      <c r="Y69">
        <f t="shared" si="53"/>
        <v>0.20833526278083736</v>
      </c>
      <c r="Z69">
        <f t="shared" si="53"/>
        <v>0.21571151078514147</v>
      </c>
      <c r="AA69">
        <f t="shared" si="53"/>
        <v>0.22279054743758164</v>
      </c>
      <c r="AB69">
        <f t="shared" si="53"/>
        <v>0.22958012487501273</v>
      </c>
      <c r="AC69">
        <f t="shared" si="53"/>
        <v>0.23608782110617249</v>
      </c>
      <c r="AD69">
        <f t="shared" si="53"/>
        <v>0.24232104363473439</v>
      </c>
      <c r="AE69">
        <f t="shared" si="53"/>
        <v>0.24828703301041219</v>
      </c>
      <c r="AF69">
        <f t="shared" si="53"/>
        <v>0.25399286630950041</v>
      </c>
      <c r="AG69">
        <f t="shared" si="53"/>
        <v>0.25944546054621093</v>
      </c>
      <c r="AH69">
        <f t="shared" si="53"/>
        <v>0.2646515760161362</v>
      </c>
      <c r="AI69">
        <f t="shared" si="53"/>
        <v>0.26961781957314901</v>
      </c>
      <c r="AJ69">
        <f t="shared" si="53"/>
        <v>0.27435064784102098</v>
      </c>
      <c r="AK69">
        <f t="shared" si="53"/>
        <v>0.27885637036101879</v>
      </c>
      <c r="AL69">
        <f t="shared" si="53"/>
        <v>0.2831411526767138</v>
      </c>
      <c r="AM69">
        <f t="shared" si="53"/>
        <v>0.28721101935721771</v>
      </c>
      <c r="AN69">
        <f t="shared" si="53"/>
        <v>0.29107185696003129</v>
      </c>
      <c r="AO69">
        <f t="shared" si="53"/>
        <v>0.2947294169346758</v>
      </c>
      <c r="AP69">
        <f t="shared" si="53"/>
        <v>0.29818931846824953</v>
      </c>
      <c r="AQ69">
        <f t="shared" si="53"/>
        <v>0.30145705127403383</v>
      </c>
      <c r="AR69">
        <f t="shared" si="53"/>
        <v>0.30453797832425</v>
      </c>
      <c r="AS69">
        <f t="shared" si="53"/>
        <v>0.30743733852804833</v>
      </c>
      <c r="AT69">
        <f t="shared" si="53"/>
        <v>0.31016024935579023</v>
      </c>
      <c r="AU69">
        <f t="shared" si="53"/>
        <v>0.31271170941066301</v>
      </c>
      <c r="AV69">
        <f t="shared" si="53"/>
        <v>0.31509660094865005</v>
      </c>
      <c r="AW69">
        <f t="shared" si="53"/>
        <v>0.31731969234785662</v>
      </c>
      <c r="AX69">
        <f t="shared" si="53"/>
        <v>0.31938564052817392</v>
      </c>
      <c r="AY69">
        <f t="shared" si="53"/>
        <v>0.32129899332224648</v>
      </c>
      <c r="AZ69">
        <f t="shared" si="53"/>
        <v>0.32306419179868834</v>
      </c>
      <c r="BA69">
        <f t="shared" si="53"/>
        <v>0.32468557253847519</v>
      </c>
      <c r="BB69">
        <f t="shared" si="53"/>
        <v>0.32616736986542372</v>
      </c>
      <c r="BC69">
        <f t="shared" si="53"/>
        <v>0.32751371803165119</v>
      </c>
    </row>
    <row r="70" spans="2:65" x14ac:dyDescent="0.2">
      <c r="F70" s="2">
        <f>SUM(G69:BC69)</f>
        <v>10.867708085265186</v>
      </c>
    </row>
    <row r="72" spans="2:65" x14ac:dyDescent="0.2">
      <c r="B72" t="s">
        <v>7</v>
      </c>
    </row>
    <row r="73" spans="2:65" x14ac:dyDescent="0.2">
      <c r="F73" t="s">
        <v>5</v>
      </c>
      <c r="G73">
        <f>G60/$F$61</f>
        <v>1.5716730630915911E-2</v>
      </c>
      <c r="H73">
        <f t="shared" ref="H73:BM73" si="54">H60/$F$61</f>
        <v>1.5459532296921973E-2</v>
      </c>
      <c r="I73">
        <f t="shared" si="54"/>
        <v>1.5206542916085199E-2</v>
      </c>
      <c r="J73">
        <f t="shared" si="54"/>
        <v>1.4957693610484005E-2</v>
      </c>
      <c r="K73">
        <f t="shared" si="54"/>
        <v>1.4712916629357871E-2</v>
      </c>
      <c r="L73">
        <f t="shared" si="54"/>
        <v>1.4472145330661764E-2</v>
      </c>
      <c r="M73">
        <f t="shared" si="54"/>
        <v>1.4235314162922431E-2</v>
      </c>
      <c r="N73">
        <f t="shared" si="54"/>
        <v>1.4002358647391615E-2</v>
      </c>
      <c r="O73">
        <f t="shared" si="54"/>
        <v>1.3773215360491316E-2</v>
      </c>
      <c r="P73">
        <f t="shared" si="54"/>
        <v>1.3547821916546313E-2</v>
      </c>
      <c r="Q73">
        <f t="shared" si="54"/>
        <v>1.3326116950799298E-2</v>
      </c>
      <c r="R73">
        <f t="shared" si="54"/>
        <v>1.3108040102703939E-2</v>
      </c>
      <c r="S73">
        <f t="shared" si="54"/>
        <v>1.2893531999491337E-2</v>
      </c>
      <c r="T73">
        <f t="shared" si="54"/>
        <v>1.2682534240005434E-2</v>
      </c>
      <c r="U73">
        <f t="shared" si="54"/>
        <v>1.2474989378802939E-2</v>
      </c>
      <c r="V73">
        <f t="shared" si="54"/>
        <v>1.2270840910513437E-2</v>
      </c>
      <c r="W73">
        <f t="shared" si="54"/>
        <v>1.2070033254455468E-2</v>
      </c>
      <c r="X73">
        <f t="shared" si="54"/>
        <v>1.1872511739504338E-2</v>
      </c>
      <c r="Y73">
        <f t="shared" si="54"/>
        <v>1.1678222589207561E-2</v>
      </c>
      <c r="Z73">
        <f t="shared" si="54"/>
        <v>1.1487112907143901E-2</v>
      </c>
      <c r="AA73">
        <f t="shared" si="54"/>
        <v>1.1299130662521977E-2</v>
      </c>
      <c r="AB73">
        <f t="shared" si="54"/>
        <v>1.1114224676014589E-2</v>
      </c>
      <c r="AC73">
        <f t="shared" si="54"/>
        <v>1.0932344605824781E-2</v>
      </c>
      <c r="AD73">
        <f t="shared" si="54"/>
        <v>1.0753440933980028E-2</v>
      </c>
      <c r="AE73">
        <f t="shared" si="54"/>
        <v>1.0577464952850632E-2</v>
      </c>
      <c r="AF73">
        <f t="shared" si="54"/>
        <v>1.0404368751888772E-2</v>
      </c>
      <c r="AG73">
        <f t="shared" si="54"/>
        <v>1.023410520458457E-2</v>
      </c>
      <c r="AH73">
        <f t="shared" si="54"/>
        <v>1.0066627955635597E-2</v>
      </c>
      <c r="AI73">
        <f t="shared" si="54"/>
        <v>9.9018914083263705E-3</v>
      </c>
      <c r="AJ73">
        <f t="shared" si="54"/>
        <v>9.7398507121143479E-3</v>
      </c>
      <c r="AK73">
        <f t="shared" si="54"/>
        <v>9.5804617504191072E-3</v>
      </c>
      <c r="AL73">
        <f t="shared" si="54"/>
        <v>9.4236811286113227E-3</v>
      </c>
      <c r="AM73">
        <f t="shared" si="54"/>
        <v>9.2694661621983195E-3</v>
      </c>
      <c r="AN73">
        <f t="shared" si="54"/>
        <v>9.1177748652029426E-3</v>
      </c>
      <c r="AO73">
        <f t="shared" si="54"/>
        <v>8.9685659387326346E-3</v>
      </c>
      <c r="AP73">
        <f t="shared" si="54"/>
        <v>8.8217987597355371E-3</v>
      </c>
      <c r="AQ73">
        <f t="shared" si="54"/>
        <v>8.6774333699406268E-3</v>
      </c>
      <c r="AR73">
        <f t="shared" si="54"/>
        <v>8.5354304649788316E-3</v>
      </c>
      <c r="AS73">
        <f t="shared" si="54"/>
        <v>8.3957513836821537E-3</v>
      </c>
      <c r="AT73">
        <f t="shared" si="54"/>
        <v>8.2583580975579586E-3</v>
      </c>
      <c r="AU73">
        <f t="shared" si="54"/>
        <v>8.1232132004354536E-3</v>
      </c>
      <c r="AV73">
        <f t="shared" si="54"/>
        <v>7.9902798982816464E-3</v>
      </c>
      <c r="AW73">
        <f t="shared" si="54"/>
        <v>7.8595219991839313E-3</v>
      </c>
      <c r="AX73">
        <f t="shared" si="54"/>
        <v>7.7309039034966212E-3</v>
      </c>
      <c r="AY73">
        <f t="shared" si="54"/>
        <v>7.6043905941487284E-3</v>
      </c>
      <c r="AZ73">
        <f t="shared" si="54"/>
        <v>7.4799476271103461E-3</v>
      </c>
      <c r="BA73">
        <f t="shared" si="54"/>
        <v>7.3575411220150452E-3</v>
      </c>
      <c r="BB73">
        <f t="shared" si="54"/>
        <v>7.2371377529357427E-3</v>
      </c>
      <c r="BC73">
        <f t="shared" si="54"/>
        <v>7.118704739311507E-3</v>
      </c>
      <c r="BD73">
        <f t="shared" si="54"/>
        <v>7.0022098370228518E-3</v>
      </c>
      <c r="BE73">
        <f t="shared" si="54"/>
        <v>6.8876213296130721E-3</v>
      </c>
      <c r="BF73">
        <f t="shared" si="54"/>
        <v>6.7749080196532405E-3</v>
      </c>
      <c r="BG73">
        <f t="shared" si="54"/>
        <v>6.6640392202485235E-3</v>
      </c>
      <c r="BH73">
        <f t="shared" si="54"/>
        <v>6.5549847466834779E-3</v>
      </c>
      <c r="BI73">
        <f t="shared" si="54"/>
        <v>6.4477149082040729E-3</v>
      </c>
      <c r="BJ73">
        <f t="shared" si="54"/>
        <v>6.3422004999342078E-3</v>
      </c>
      <c r="BK73">
        <f t="shared" si="54"/>
        <v>6.2384127949244974E-3</v>
      </c>
      <c r="BL73">
        <f t="shared" si="54"/>
        <v>6.1363235363311817E-3</v>
      </c>
      <c r="BM73">
        <f t="shared" si="54"/>
        <v>0.40842956691125865</v>
      </c>
    </row>
    <row r="74" spans="2:65" x14ac:dyDescent="0.2">
      <c r="F74" t="s">
        <v>6</v>
      </c>
      <c r="G74">
        <f>G73*G57</f>
        <v>7.8583653154579557E-3</v>
      </c>
      <c r="H74">
        <f t="shared" ref="H74:BM74" si="55">H73*H57</f>
        <v>1.5459532296921973E-2</v>
      </c>
      <c r="I74">
        <f t="shared" si="55"/>
        <v>2.2809814374127799E-2</v>
      </c>
      <c r="J74">
        <f t="shared" si="55"/>
        <v>2.9915387220968009E-2</v>
      </c>
      <c r="K74">
        <f t="shared" si="55"/>
        <v>3.6782291573394674E-2</v>
      </c>
      <c r="L74">
        <f t="shared" si="55"/>
        <v>4.3416435991985289E-2</v>
      </c>
      <c r="M74">
        <f t="shared" si="55"/>
        <v>4.9823599570228513E-2</v>
      </c>
      <c r="N74">
        <f t="shared" si="55"/>
        <v>5.6009434589566462E-2</v>
      </c>
      <c r="O74">
        <f t="shared" si="55"/>
        <v>6.1979469122210917E-2</v>
      </c>
      <c r="P74">
        <f t="shared" si="55"/>
        <v>6.7739109582731563E-2</v>
      </c>
      <c r="Q74">
        <f t="shared" si="55"/>
        <v>7.3293643229396133E-2</v>
      </c>
      <c r="R74">
        <f t="shared" si="55"/>
        <v>7.8648240616223636E-2</v>
      </c>
      <c r="S74">
        <f t="shared" si="55"/>
        <v>8.3807957996693688E-2</v>
      </c>
      <c r="T74">
        <f t="shared" si="55"/>
        <v>8.8777739680038048E-2</v>
      </c>
      <c r="U74">
        <f t="shared" si="55"/>
        <v>9.3562420341022051E-2</v>
      </c>
      <c r="V74">
        <f t="shared" si="55"/>
        <v>9.8166727284107497E-2</v>
      </c>
      <c r="W74">
        <f t="shared" si="55"/>
        <v>0.10259528266287148</v>
      </c>
      <c r="X74">
        <f t="shared" si="55"/>
        <v>0.10685260565553904</v>
      </c>
      <c r="Y74">
        <f t="shared" si="55"/>
        <v>0.11094311459747183</v>
      </c>
      <c r="Z74">
        <f t="shared" si="55"/>
        <v>0.11487112907143901</v>
      </c>
      <c r="AA74">
        <f t="shared" si="55"/>
        <v>0.11864087195648076</v>
      </c>
      <c r="AB74">
        <f t="shared" si="55"/>
        <v>0.12225647143616047</v>
      </c>
      <c r="AC74">
        <f t="shared" si="55"/>
        <v>0.12572196296698498</v>
      </c>
      <c r="AD74">
        <f t="shared" si="55"/>
        <v>0.12904129120776034</v>
      </c>
      <c r="AE74">
        <f t="shared" si="55"/>
        <v>0.13221831191063291</v>
      </c>
      <c r="AF74">
        <f t="shared" si="55"/>
        <v>0.13525679377455405</v>
      </c>
      <c r="AG74">
        <f t="shared" si="55"/>
        <v>0.13816042026189171</v>
      </c>
      <c r="AH74">
        <f t="shared" si="55"/>
        <v>0.14093279137889836</v>
      </c>
      <c r="AI74">
        <f t="shared" si="55"/>
        <v>0.14357742542073237</v>
      </c>
      <c r="AJ74">
        <f t="shared" si="55"/>
        <v>0.14609776068171521</v>
      </c>
      <c r="AK74">
        <f t="shared" si="55"/>
        <v>0.14849715713149617</v>
      </c>
      <c r="AL74">
        <f t="shared" si="55"/>
        <v>0.15077889805778116</v>
      </c>
      <c r="AM74">
        <f t="shared" si="55"/>
        <v>0.15294619167627227</v>
      </c>
      <c r="AN74">
        <f t="shared" si="55"/>
        <v>0.15500217270845001</v>
      </c>
      <c r="AO74">
        <f t="shared" si="55"/>
        <v>0.1569499039278211</v>
      </c>
      <c r="AP74">
        <f t="shared" si="55"/>
        <v>0.15879237767523968</v>
      </c>
      <c r="AQ74">
        <f t="shared" si="55"/>
        <v>0.16053251734390159</v>
      </c>
      <c r="AR74">
        <f t="shared" si="55"/>
        <v>0.16217317883459781</v>
      </c>
      <c r="AS74">
        <f t="shared" si="55"/>
        <v>0.16371715198180201</v>
      </c>
      <c r="AT74">
        <f t="shared" si="55"/>
        <v>0.16516716195115916</v>
      </c>
      <c r="AU74">
        <f t="shared" si="55"/>
        <v>0.16652587060892679</v>
      </c>
      <c r="AV74">
        <f t="shared" si="55"/>
        <v>0.16779587786391459</v>
      </c>
      <c r="AW74">
        <f t="shared" si="55"/>
        <v>0.16897972298245453</v>
      </c>
      <c r="AX74">
        <f t="shared" si="55"/>
        <v>0.17007988587692566</v>
      </c>
      <c r="AY74">
        <f t="shared" si="55"/>
        <v>0.17109878836834638</v>
      </c>
      <c r="AZ74">
        <f t="shared" si="55"/>
        <v>0.17203879542353795</v>
      </c>
      <c r="BA74">
        <f t="shared" si="55"/>
        <v>0.17290221636735356</v>
      </c>
      <c r="BB74">
        <f t="shared" si="55"/>
        <v>0.17369130607045782</v>
      </c>
      <c r="BC74">
        <f t="shared" si="55"/>
        <v>0.17440826611313193</v>
      </c>
      <c r="BD74">
        <f t="shared" si="55"/>
        <v>0.17505524592557128</v>
      </c>
      <c r="BE74">
        <f t="shared" si="55"/>
        <v>0.17563434390513333</v>
      </c>
      <c r="BF74">
        <f t="shared" si="55"/>
        <v>0.17614760851098427</v>
      </c>
      <c r="BG74">
        <f t="shared" si="55"/>
        <v>0.17659703933658588</v>
      </c>
      <c r="BH74">
        <f t="shared" si="55"/>
        <v>0.1769845881604539</v>
      </c>
      <c r="BI74">
        <f t="shared" si="55"/>
        <v>0.177312159975612</v>
      </c>
      <c r="BJ74">
        <f t="shared" si="55"/>
        <v>0.17758161399815781</v>
      </c>
      <c r="BK74">
        <f t="shared" si="55"/>
        <v>0.17779476465534819</v>
      </c>
      <c r="BL74">
        <f t="shared" si="55"/>
        <v>0.17795338255360427</v>
      </c>
      <c r="BM74">
        <f t="shared" si="55"/>
        <v>12.04867222388213</v>
      </c>
    </row>
    <row r="75" spans="2:65" x14ac:dyDescent="0.2">
      <c r="F75">
        <f>SUM(G74:BM74)</f>
        <v>19.427026813635358</v>
      </c>
    </row>
    <row r="77" spans="2:65" x14ac:dyDescent="0.2">
      <c r="B77" t="s">
        <v>8</v>
      </c>
    </row>
    <row r="78" spans="2:65" x14ac:dyDescent="0.2">
      <c r="B78" t="s">
        <v>58</v>
      </c>
    </row>
    <row r="79" spans="2:65" x14ac:dyDescent="0.2">
      <c r="B79">
        <f>(F70-F75)/(0.5-F75)</f>
        <v>0.45222732617485861</v>
      </c>
      <c r="C79" t="s">
        <v>9</v>
      </c>
    </row>
    <row r="80" spans="2:65" x14ac:dyDescent="0.2">
      <c r="B80">
        <f>1-B79</f>
        <v>0.54777267382514139</v>
      </c>
      <c r="C80" t="s">
        <v>10</v>
      </c>
    </row>
    <row r="81" spans="1:5" x14ac:dyDescent="0.2">
      <c r="D81" t="s">
        <v>59</v>
      </c>
      <c r="E81">
        <f>B79*0.5+B80*F75</f>
        <v>10.867708085265187</v>
      </c>
    </row>
    <row r="82" spans="1:5" x14ac:dyDescent="0.2">
      <c r="B82" t="s">
        <v>11</v>
      </c>
      <c r="C82">
        <f>EXP(-0.5*G54)</f>
        <v>0.98363537939067236</v>
      </c>
    </row>
    <row r="83" spans="1:5" x14ac:dyDescent="0.2">
      <c r="B83" t="s">
        <v>12</v>
      </c>
      <c r="C83" s="2">
        <f>B79*D60/C82</f>
        <v>570827.07327089692</v>
      </c>
    </row>
    <row r="84" spans="1:5" x14ac:dyDescent="0.2">
      <c r="B84" t="s">
        <v>13</v>
      </c>
      <c r="C84" s="2">
        <f>B79*D60</f>
        <v>561485.70478328585</v>
      </c>
    </row>
    <row r="86" spans="1:5" x14ac:dyDescent="0.2">
      <c r="B86" t="s">
        <v>15</v>
      </c>
      <c r="C86" s="2">
        <f>B80*D60</f>
        <v>680114.8626405882</v>
      </c>
    </row>
    <row r="87" spans="1:5" x14ac:dyDescent="0.2">
      <c r="B87" t="s">
        <v>14</v>
      </c>
      <c r="C87" s="2">
        <f>C86/(F61/100)</f>
        <v>724467.7799766328</v>
      </c>
    </row>
    <row r="89" spans="1:5" x14ac:dyDescent="0.2">
      <c r="B89" t="s">
        <v>16</v>
      </c>
      <c r="C89" s="2">
        <f>C84+C86</f>
        <v>1241600.567423874</v>
      </c>
    </row>
    <row r="93" spans="1:5" x14ac:dyDescent="0.2">
      <c r="A93" t="s">
        <v>17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ilamo</cp:lastModifiedBy>
  <dcterms:created xsi:type="dcterms:W3CDTF">2019-10-22T15:13:22Z</dcterms:created>
  <dcterms:modified xsi:type="dcterms:W3CDTF">2019-11-03T02:54:38Z</dcterms:modified>
</cp:coreProperties>
</file>