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0" windowWidth="13440" windowHeight="820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9" i="1"/>
  <c r="A38"/>
  <c r="A37"/>
  <c r="F33"/>
  <c r="F32"/>
  <c r="D30"/>
  <c r="B25"/>
  <c r="D19"/>
  <c r="B19"/>
  <c r="C19"/>
  <c r="C17"/>
  <c r="C16"/>
  <c r="K4"/>
  <c r="K3"/>
  <c r="L4"/>
  <c r="L3"/>
  <c r="E4"/>
  <c r="E3"/>
  <c r="F4"/>
  <c r="F3"/>
</calcChain>
</file>

<file path=xl/sharedStrings.xml><?xml version="1.0" encoding="utf-8"?>
<sst xmlns="http://schemas.openxmlformats.org/spreadsheetml/2006/main" count="40" uniqueCount="36">
  <si>
    <t xml:space="preserve">  The return is 0 and there are no cash distributions.</t>
    <phoneticPr fontId="2" type="noConversion"/>
  </si>
  <si>
    <t xml:space="preserve">   facshr is 3</t>
    <phoneticPr fontId="2" type="noConversion"/>
  </si>
  <si>
    <t xml:space="preserve"> so the adjusted lagged price is</t>
    <phoneticPr fontId="2" type="noConversion"/>
  </si>
  <si>
    <t>We know P - 50 = 0, so the new price (P) must be 50.</t>
    <phoneticPr fontId="2" type="noConversion"/>
  </si>
  <si>
    <t xml:space="preserve">  The market capitalization is:</t>
    <phoneticPr fontId="2" type="noConversion"/>
  </si>
  <si>
    <t>And the shares outstanding are now:</t>
    <phoneticPr fontId="2" type="noConversion"/>
  </si>
  <si>
    <t>June 25, 2017:</t>
    <phoneticPr fontId="2" type="noConversion"/>
  </si>
  <si>
    <t>.05 = (P + .5 - 50)/50</t>
    <phoneticPr fontId="2" type="noConversion"/>
  </si>
  <si>
    <t xml:space="preserve">    Since there is no stock distribution.</t>
    <phoneticPr fontId="2" type="noConversion"/>
  </si>
  <si>
    <t xml:space="preserve"> = P + .5 - 50</t>
    <phoneticPr fontId="2" type="noConversion"/>
  </si>
  <si>
    <t xml:space="preserve"> = P</t>
    <phoneticPr fontId="2" type="noConversion"/>
  </si>
  <si>
    <t>And the market cap is:</t>
    <phoneticPr fontId="2" type="noConversion"/>
  </si>
  <si>
    <t xml:space="preserve">  (The increase in mkt cap is smaller than the return because of the cash distribution.)</t>
    <phoneticPr fontId="2" type="noConversion"/>
  </si>
  <si>
    <t>Date</t>
    <phoneticPr fontId="2" type="noConversion"/>
  </si>
  <si>
    <t>Price</t>
    <phoneticPr fontId="2" type="noConversion"/>
  </si>
  <si>
    <t>C Dividend</t>
    <phoneticPr fontId="2" type="noConversion"/>
  </si>
  <si>
    <t>FACSHR</t>
    <phoneticPr fontId="2" type="noConversion"/>
  </si>
  <si>
    <t>adj lag pr</t>
    <phoneticPr fontId="2" type="noConversion"/>
  </si>
  <si>
    <t>Ret</t>
    <phoneticPr fontId="2" type="noConversion"/>
  </si>
  <si>
    <t>adj lag pr</t>
    <phoneticPr fontId="2" type="noConversion"/>
  </si>
  <si>
    <t>The mean of the 120 returns is the sum of the 120 returns divided by 120.</t>
    <phoneticPr fontId="2" type="noConversion"/>
  </si>
  <si>
    <t>The sum of the 120 (return - mean) will be the sum of the 120 returns minus 120* the mean.  120 * the mean is the sum of the 120 returns, so this will be 0.</t>
    <phoneticPr fontId="2" type="noConversion"/>
  </si>
  <si>
    <t>The mean of the squared deviations from the mean is the variance.  It is the average distance from the mean.  It is a summary statistic of the scale or dispersion of the monthly stock returns.</t>
    <phoneticPr fontId="2" type="noConversion"/>
  </si>
  <si>
    <t>The stanard deviation is the square-root of the variance.</t>
    <phoneticPr fontId="2" type="noConversion"/>
  </si>
  <si>
    <t>Mean Monthly return:</t>
    <phoneticPr fontId="2" type="noConversion"/>
  </si>
  <si>
    <t>std dev of monthly rets:</t>
    <phoneticPr fontId="2" type="noConversion"/>
  </si>
  <si>
    <t>Annualized</t>
    <phoneticPr fontId="2" type="noConversion"/>
  </si>
  <si>
    <t>95%ile Range:</t>
    <phoneticPr fontId="2" type="noConversion"/>
  </si>
  <si>
    <t>2.5%ile</t>
    <phoneticPr fontId="2" type="noConversion"/>
  </si>
  <si>
    <t>E( r)</t>
    <phoneticPr fontId="2" type="noConversion"/>
  </si>
  <si>
    <t>97.5%ile</t>
    <phoneticPr fontId="2" type="noConversion"/>
  </si>
  <si>
    <t>Stock Price:</t>
    <phoneticPr fontId="2" type="noConversion"/>
  </si>
  <si>
    <t>SHROUT:</t>
    <phoneticPr fontId="2" type="noConversion"/>
  </si>
  <si>
    <t>Equity Mkt Cap:</t>
    <phoneticPr fontId="2" type="noConversion"/>
  </si>
  <si>
    <t>June 23, 2017:</t>
    <phoneticPr fontId="2" type="noConversion"/>
  </si>
  <si>
    <t>June 24, 2017: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</si>
</sst>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L39"/>
  <sheetViews>
    <sheetView tabSelected="1" topLeftCell="A27" workbookViewId="0">
      <selection activeCell="E40" sqref="E40"/>
    </sheetView>
  </sheetViews>
  <sheetFormatPr baseColWidth="10" defaultRowHeight="13"/>
  <cols>
    <col min="1" max="1" width="17.5703125" style="3" customWidth="1"/>
    <col min="2" max="2" width="13.7109375" customWidth="1"/>
    <col min="4" max="4" width="12.5703125" customWidth="1"/>
    <col min="6" max="6" width="14.140625" customWidth="1"/>
  </cols>
  <sheetData>
    <row r="1" spans="1:12" s="1" customFormat="1">
      <c r="A1" s="3" t="s">
        <v>13</v>
      </c>
      <c r="B1" s="1" t="s">
        <v>14</v>
      </c>
      <c r="C1" s="1" t="s">
        <v>15</v>
      </c>
      <c r="D1" s="1" t="s">
        <v>16</v>
      </c>
      <c r="E1" s="1" t="s">
        <v>18</v>
      </c>
      <c r="F1" s="1" t="s">
        <v>17</v>
      </c>
      <c r="H1" s="1" t="s">
        <v>14</v>
      </c>
      <c r="I1" s="1" t="s">
        <v>15</v>
      </c>
      <c r="J1" s="1" t="s">
        <v>16</v>
      </c>
      <c r="K1" s="1" t="s">
        <v>18</v>
      </c>
      <c r="L1" s="1" t="s">
        <v>19</v>
      </c>
    </row>
    <row r="2" spans="1:12">
      <c r="A2" s="4">
        <v>20060930</v>
      </c>
      <c r="B2">
        <v>31.55</v>
      </c>
      <c r="H2">
        <v>176.15</v>
      </c>
    </row>
    <row r="3" spans="1:12">
      <c r="A3" s="3">
        <v>20061031</v>
      </c>
      <c r="B3">
        <v>31</v>
      </c>
      <c r="C3">
        <v>0.15</v>
      </c>
      <c r="E3" s="5">
        <f>(B3+C3-F3)/F3</f>
        <v>-1.2678288431061875E-2</v>
      </c>
      <c r="F3">
        <f>B2/(1+D3)</f>
        <v>31.55</v>
      </c>
      <c r="H3">
        <v>87.25</v>
      </c>
      <c r="J3">
        <v>1</v>
      </c>
      <c r="K3" s="5">
        <f>(H3+I3-L3)/L3</f>
        <v>-9.3670167470905792E-3</v>
      </c>
      <c r="L3">
        <f>H2/(1+J3)</f>
        <v>88.075000000000003</v>
      </c>
    </row>
    <row r="4" spans="1:12">
      <c r="A4" s="3">
        <v>20061130</v>
      </c>
      <c r="B4">
        <v>25.75</v>
      </c>
      <c r="D4">
        <v>0.25</v>
      </c>
      <c r="E4" s="5">
        <f>(B4+C4-F4)/F4</f>
        <v>3.8306451612903199E-2</v>
      </c>
      <c r="F4" s="1">
        <f>B3/(1+D4)</f>
        <v>24.8</v>
      </c>
      <c r="H4">
        <v>87.15</v>
      </c>
      <c r="I4">
        <v>0.4</v>
      </c>
      <c r="K4" s="5">
        <f>(H4+I4-L4)/L4</f>
        <v>3.4383954154729095E-3</v>
      </c>
      <c r="L4">
        <f>H3/(1+J4)</f>
        <v>87.25</v>
      </c>
    </row>
    <row r="9" spans="1:12">
      <c r="A9" s="2" t="s">
        <v>20</v>
      </c>
    </row>
    <row r="10" spans="1:12">
      <c r="A10" s="2" t="s">
        <v>21</v>
      </c>
    </row>
    <row r="11" spans="1:12">
      <c r="A11" s="2"/>
    </row>
    <row r="12" spans="1:12">
      <c r="A12" s="2" t="s">
        <v>22</v>
      </c>
    </row>
    <row r="13" spans="1:12">
      <c r="A13" s="2"/>
    </row>
    <row r="14" spans="1:12">
      <c r="A14" s="2" t="s">
        <v>23</v>
      </c>
    </row>
    <row r="15" spans="1:12">
      <c r="C15" s="1" t="s">
        <v>26</v>
      </c>
    </row>
    <row r="16" spans="1:12">
      <c r="A16" s="2" t="s">
        <v>24</v>
      </c>
      <c r="B16">
        <v>8.0000000000000002E-3</v>
      </c>
      <c r="C16">
        <f>B16*12</f>
        <v>9.6000000000000002E-2</v>
      </c>
    </row>
    <row r="17" spans="1:6">
      <c r="A17" s="2" t="s">
        <v>25</v>
      </c>
      <c r="B17">
        <v>8.6999999999999994E-2</v>
      </c>
      <c r="C17">
        <f>B17*SQRT(12)</f>
        <v>0.3013768405169846</v>
      </c>
    </row>
    <row r="18" spans="1:6">
      <c r="B18" s="1" t="s">
        <v>28</v>
      </c>
      <c r="C18" s="1" t="s">
        <v>29</v>
      </c>
      <c r="D18" s="1" t="s">
        <v>30</v>
      </c>
    </row>
    <row r="19" spans="1:6">
      <c r="A19" s="3" t="s">
        <v>27</v>
      </c>
      <c r="B19">
        <f>C19-2*C17</f>
        <v>-0.50675368103396923</v>
      </c>
      <c r="C19">
        <f>C16</f>
        <v>9.6000000000000002E-2</v>
      </c>
      <c r="D19">
        <f>C19+2*C17</f>
        <v>0.69875368103396918</v>
      </c>
    </row>
    <row r="22" spans="1:6">
      <c r="A22" s="2" t="s">
        <v>34</v>
      </c>
    </row>
    <row r="23" spans="1:6">
      <c r="A23" s="3" t="s">
        <v>31</v>
      </c>
      <c r="B23">
        <v>200</v>
      </c>
    </row>
    <row r="24" spans="1:6">
      <c r="A24" s="3" t="s">
        <v>32</v>
      </c>
      <c r="B24" s="6">
        <v>50000000</v>
      </c>
    </row>
    <row r="25" spans="1:6">
      <c r="A25" s="3" t="s">
        <v>33</v>
      </c>
      <c r="B25" s="6">
        <f>B23*B24</f>
        <v>10000000000</v>
      </c>
    </row>
    <row r="28" spans="1:6">
      <c r="A28" s="2" t="s">
        <v>35</v>
      </c>
    </row>
    <row r="29" spans="1:6">
      <c r="A29" s="2" t="s">
        <v>0</v>
      </c>
    </row>
    <row r="30" spans="1:6">
      <c r="A30" s="3" t="s">
        <v>1</v>
      </c>
      <c r="B30" s="1" t="s">
        <v>2</v>
      </c>
      <c r="D30">
        <f>B23/4</f>
        <v>50</v>
      </c>
    </row>
    <row r="31" spans="1:6">
      <c r="B31" s="1" t="s">
        <v>3</v>
      </c>
      <c r="F31">
        <v>50</v>
      </c>
    </row>
    <row r="32" spans="1:6" s="1" customFormat="1">
      <c r="A32" s="3"/>
      <c r="B32" s="1" t="s">
        <v>5</v>
      </c>
      <c r="F32" s="6">
        <f>4*B24</f>
        <v>200000000</v>
      </c>
    </row>
    <row r="33" spans="1:6">
      <c r="A33" s="2" t="s">
        <v>4</v>
      </c>
      <c r="F33" s="6">
        <f>F31*F32</f>
        <v>10000000000</v>
      </c>
    </row>
    <row r="35" spans="1:6">
      <c r="A35" s="2" t="s">
        <v>6</v>
      </c>
    </row>
    <row r="36" spans="1:6">
      <c r="A36" s="2" t="s">
        <v>7</v>
      </c>
      <c r="B36" s="1" t="s">
        <v>8</v>
      </c>
    </row>
    <row r="37" spans="1:6">
      <c r="A37" s="3">
        <f>0.05*50</f>
        <v>2.5</v>
      </c>
      <c r="B37" s="7" t="s">
        <v>9</v>
      </c>
    </row>
    <row r="38" spans="1:6">
      <c r="A38" s="3">
        <f>A37+50-0.5</f>
        <v>52</v>
      </c>
      <c r="B38" s="1" t="s">
        <v>10</v>
      </c>
    </row>
    <row r="39" spans="1:6">
      <c r="B39" s="1" t="s">
        <v>11</v>
      </c>
      <c r="D39" s="6">
        <f>A38*F32</f>
        <v>10400000000</v>
      </c>
      <c r="E39" s="1" t="s">
        <v>12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ignoredErrors>
    <ignoredError sqref="K3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Arizona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Chris Lamoureux</cp:lastModifiedBy>
  <dcterms:created xsi:type="dcterms:W3CDTF">2019-01-17T22:18:52Z</dcterms:created>
  <dcterms:modified xsi:type="dcterms:W3CDTF">2019-01-17T23:23:53Z</dcterms:modified>
</cp:coreProperties>
</file>