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docProps/core.xml" ContentType="application/vnd.openxmlformats-package.core-properties+xml"/>
  <Default Extension="xml" ContentType="application/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0" yWindow="0" windowWidth="24860" windowHeight="12540"/>
  </bookViews>
  <sheets>
    <sheet name="Base Case" sheetId="3" r:id="rId1"/>
    <sheet name="More Volatility" sheetId="1" r:id="rId2"/>
  </sheets>
  <calcPr calcId="130404"/>
  <extLst xmlns:x15="http://schemas.microsoft.com/office/spreadsheetml/2010/11/main">
    <ext uri="{140A7094-0E35-4892-8432-C4D2E57EDEB5}">
      <x15:workbookPr chartTrackingRefBase="1"/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32" i="3"/>
  <c r="D32"/>
  <c r="E32"/>
  <c r="G26"/>
  <c r="I26"/>
  <c r="J26"/>
  <c r="D26"/>
  <c r="F26"/>
  <c r="L26"/>
  <c r="G27"/>
  <c r="I27"/>
  <c r="J27"/>
  <c r="D27"/>
  <c r="F27"/>
  <c r="L27"/>
  <c r="G28"/>
  <c r="I28"/>
  <c r="J28"/>
  <c r="D28"/>
  <c r="F28"/>
  <c r="L28"/>
  <c r="L29"/>
  <c r="D22"/>
  <c r="L31"/>
  <c r="F24"/>
  <c r="B17"/>
  <c r="C17"/>
  <c r="D17"/>
  <c r="J8"/>
  <c r="I8"/>
  <c r="K8"/>
  <c r="J9"/>
  <c r="I9"/>
  <c r="K9"/>
  <c r="J10"/>
  <c r="I10"/>
  <c r="K10"/>
  <c r="K11"/>
  <c r="B19"/>
  <c r="H18"/>
  <c r="I18"/>
  <c r="J18"/>
  <c r="K18"/>
  <c r="L18"/>
  <c r="M18"/>
  <c r="O18"/>
  <c r="C32" i="1"/>
  <c r="D32"/>
  <c r="E32"/>
  <c r="G26"/>
  <c r="I26"/>
  <c r="J26"/>
  <c r="D26"/>
  <c r="F26"/>
  <c r="L26"/>
  <c r="G27"/>
  <c r="I27"/>
  <c r="J27"/>
  <c r="D27"/>
  <c r="F27"/>
  <c r="L27"/>
  <c r="G28"/>
  <c r="I28"/>
  <c r="J28"/>
  <c r="D28"/>
  <c r="F28"/>
  <c r="L28"/>
  <c r="L29"/>
  <c r="D22"/>
  <c r="L31"/>
  <c r="F24"/>
  <c r="B17"/>
  <c r="C17"/>
  <c r="D17"/>
  <c r="J8"/>
  <c r="I8"/>
  <c r="K8"/>
  <c r="J9"/>
  <c r="I9"/>
  <c r="K9"/>
  <c r="J10"/>
  <c r="I10"/>
  <c r="K10"/>
  <c r="K11"/>
  <c r="B19"/>
  <c r="H18"/>
  <c r="I18"/>
  <c r="J18"/>
  <c r="K18"/>
  <c r="L18"/>
  <c r="M18"/>
  <c r="O18"/>
</calcChain>
</file>

<file path=xl/sharedStrings.xml><?xml version="1.0" encoding="utf-8"?>
<sst xmlns="http://schemas.openxmlformats.org/spreadsheetml/2006/main" count="75" uniqueCount="38">
  <si>
    <t>After one year, we learn which of the 3 possible states of nature in fact occurred.</t>
    <phoneticPr fontId="1" type="noConversion"/>
  </si>
  <si>
    <t xml:space="preserve">   So we put ourselves into the future to make a decision.</t>
    <phoneticPr fontId="1" type="noConversion"/>
  </si>
  <si>
    <t>Foxconn Case: In class work.</t>
  </si>
  <si>
    <t>Traditional NPV analysis.</t>
  </si>
  <si>
    <t>--No future decisions: invest today and face the consequences.</t>
  </si>
  <si>
    <t>Capital Outlay:</t>
  </si>
  <si>
    <t>Future Inflows (Net):</t>
  </si>
  <si>
    <t>Scenario 1:</t>
  </si>
  <si>
    <t>Annual cash flow:</t>
  </si>
  <si>
    <t>Scenario 2:</t>
  </si>
  <si>
    <t>Scenario 3:</t>
  </si>
  <si>
    <t>In light of the extreme volatility of future cash flows (uncertainty of demand for the new product) debt is not a viable funding source.</t>
  </si>
  <si>
    <t>Appropriate to use cost of equity to discount the future cash flows on this project.</t>
  </si>
  <si>
    <t>Probability</t>
  </si>
  <si>
    <t>Annuity:</t>
  </si>
  <si>
    <t>Difference of 2 perpetuities.</t>
  </si>
  <si>
    <t>cost of equity:</t>
  </si>
  <si>
    <t>PV</t>
  </si>
  <si>
    <t>Pr * PV</t>
  </si>
  <si>
    <t>Expected value of future cash flows</t>
  </si>
  <si>
    <t>NPV:</t>
  </si>
  <si>
    <t>Time:</t>
  </si>
  <si>
    <t>PV(1)@.09:</t>
  </si>
  <si>
    <t>Only way we'll be in the position to make a future decision is by investing in Mohan's invention.</t>
  </si>
  <si>
    <t>Relevant capital outlay:</t>
  </si>
  <si>
    <t xml:space="preserve">Cash </t>
  </si>
  <si>
    <t>Prob.</t>
  </si>
  <si>
    <t>5-year annuity factor:</t>
  </si>
  <si>
    <t>Optimize</t>
  </si>
  <si>
    <t>PV*Pr</t>
  </si>
  <si>
    <t>SUM:</t>
  </si>
  <si>
    <t>Mo</t>
  </si>
  <si>
    <t>Adding volatility to demand conditions increasing the value of the flexibility option.  (Downside is already curtailed.)</t>
  </si>
  <si>
    <t>(Demonstration that the value of a 6-year annuity can be computed 2 alternative ways.)</t>
    <phoneticPr fontId="1" type="noConversion"/>
  </si>
  <si>
    <t xml:space="preserve">          / \</t>
    <phoneticPr fontId="1" type="noConversion"/>
  </si>
  <si>
    <t xml:space="preserve">           |</t>
    <phoneticPr fontId="1" type="noConversion"/>
  </si>
  <si>
    <t>I stress that the MAX function is the manifestation of dynamic optimization</t>
    <phoneticPr fontId="1" type="noConversion"/>
  </si>
  <si>
    <t xml:space="preserve">    in this spreadsheet.</t>
    <phoneticPr fontId="1" type="noConversion"/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</si>
</sst>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2">
    <font>
      <sz val="11"/>
      <color theme="1"/>
      <name val="Calibri"/>
      <family val="2"/>
      <scheme val="minor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calcChain" Target="calcChain.xml"/><Relationship Id="rId4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:a="http://schemas.openxmlformats.org/drawingml/2006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O34"/>
  <sheetViews>
    <sheetView tabSelected="1" topLeftCell="A11" zoomScale="140" zoomScaleNormal="140" zoomScalePageLayoutView="140" workbookViewId="0">
      <selection activeCell="A31" sqref="A31"/>
    </sheetView>
  </sheetViews>
  <sheetFormatPr baseColWidth="10" defaultColWidth="8.83203125" defaultRowHeight="14"/>
  <cols>
    <col min="2" max="2" width="10.33203125" customWidth="1"/>
    <col min="7" max="7" width="10.33203125" bestFit="1" customWidth="1"/>
    <col min="8" max="8" width="8" customWidth="1"/>
    <col min="9" max="9" width="9.6640625" customWidth="1"/>
    <col min="10" max="10" width="11.33203125" customWidth="1"/>
  </cols>
  <sheetData>
    <row r="1" spans="1:12">
      <c r="A1" t="s">
        <v>2</v>
      </c>
    </row>
    <row r="2" spans="1:12">
      <c r="J2" t="s">
        <v>16</v>
      </c>
      <c r="K2">
        <v>0.09</v>
      </c>
    </row>
    <row r="3" spans="1:12">
      <c r="A3" t="s">
        <v>3</v>
      </c>
    </row>
    <row r="4" spans="1:12">
      <c r="A4" s="1" t="s">
        <v>4</v>
      </c>
    </row>
    <row r="5" spans="1:12">
      <c r="A5" t="s">
        <v>5</v>
      </c>
    </row>
    <row r="6" spans="1:12">
      <c r="B6">
        <v>320</v>
      </c>
    </row>
    <row r="7" spans="1:12">
      <c r="D7" t="s">
        <v>6</v>
      </c>
      <c r="I7" t="s">
        <v>13</v>
      </c>
      <c r="J7" t="s">
        <v>17</v>
      </c>
      <c r="K7" t="s">
        <v>18</v>
      </c>
    </row>
    <row r="8" spans="1:12">
      <c r="D8" t="s">
        <v>7</v>
      </c>
      <c r="F8" t="s">
        <v>8</v>
      </c>
      <c r="H8">
        <v>115</v>
      </c>
      <c r="I8">
        <f>1/3</f>
        <v>0.33333333333333331</v>
      </c>
      <c r="J8">
        <f>H8*$D$17</f>
        <v>515.88063787655756</v>
      </c>
      <c r="K8">
        <f>J8*I8</f>
        <v>171.96021262551918</v>
      </c>
    </row>
    <row r="9" spans="1:12">
      <c r="D9" t="s">
        <v>9</v>
      </c>
      <c r="H9">
        <v>78</v>
      </c>
      <c r="I9">
        <f t="shared" ref="I9:I10" si="0">1/3</f>
        <v>0.33333333333333331</v>
      </c>
      <c r="J9">
        <f t="shared" ref="J9:J10" si="1">H9*$D$17</f>
        <v>349.90165003801292</v>
      </c>
      <c r="K9">
        <f t="shared" ref="K9:K10" si="2">J9*I9</f>
        <v>116.6338833460043</v>
      </c>
    </row>
    <row r="10" spans="1:12">
      <c r="D10" t="s">
        <v>10</v>
      </c>
      <c r="H10">
        <v>15</v>
      </c>
      <c r="I10">
        <f t="shared" si="0"/>
        <v>0.33333333333333331</v>
      </c>
      <c r="J10">
        <f t="shared" si="1"/>
        <v>67.288778853464024</v>
      </c>
      <c r="K10">
        <f t="shared" si="2"/>
        <v>22.429592951154675</v>
      </c>
    </row>
    <row r="11" spans="1:12">
      <c r="K11">
        <f>SUM(K8:K10)</f>
        <v>311.02368892267816</v>
      </c>
      <c r="L11" t="s">
        <v>19</v>
      </c>
    </row>
    <row r="12" spans="1:12">
      <c r="A12" t="s">
        <v>11</v>
      </c>
    </row>
    <row r="13" spans="1:12">
      <c r="B13" t="s">
        <v>12</v>
      </c>
    </row>
    <row r="15" spans="1:12">
      <c r="A15" t="s">
        <v>14</v>
      </c>
    </row>
    <row r="16" spans="1:12">
      <c r="B16" t="s">
        <v>15</v>
      </c>
    </row>
    <row r="17" spans="1:15">
      <c r="B17">
        <f>1/K2</f>
        <v>11.111111111111111</v>
      </c>
      <c r="C17">
        <f>B17/(1+K2)^6</f>
        <v>6.6251925208801756</v>
      </c>
      <c r="D17">
        <f>B17-C17</f>
        <v>4.4859185902309351</v>
      </c>
      <c r="G17" t="s">
        <v>21</v>
      </c>
      <c r="H17">
        <v>1</v>
      </c>
      <c r="I17">
        <v>2</v>
      </c>
      <c r="J17">
        <v>3</v>
      </c>
      <c r="K17">
        <v>4</v>
      </c>
      <c r="L17">
        <v>5</v>
      </c>
      <c r="M17">
        <v>6</v>
      </c>
    </row>
    <row r="18" spans="1:15">
      <c r="G18" t="s">
        <v>22</v>
      </c>
      <c r="H18">
        <f>1/(1+$K$2)^H17</f>
        <v>0.9174311926605504</v>
      </c>
      <c r="I18">
        <f t="shared" ref="I18:M18" si="3">1/(1+$K$2)^I17</f>
        <v>0.84167999326655996</v>
      </c>
      <c r="J18">
        <f t="shared" si="3"/>
        <v>0.77218348006106419</v>
      </c>
      <c r="K18">
        <f t="shared" si="3"/>
        <v>0.7084252110651964</v>
      </c>
      <c r="L18">
        <f t="shared" si="3"/>
        <v>0.64993138629834524</v>
      </c>
      <c r="M18">
        <f t="shared" si="3"/>
        <v>0.5962673268792158</v>
      </c>
      <c r="O18">
        <f>SUM(H18:M18)</f>
        <v>4.4859185902309324</v>
      </c>
    </row>
    <row r="19" spans="1:15">
      <c r="A19" t="s">
        <v>20</v>
      </c>
      <c r="B19">
        <f>K11-B6</f>
        <v>-8.9763110773218386</v>
      </c>
      <c r="O19" t="s">
        <v>33</v>
      </c>
    </row>
    <row r="21" spans="1:15">
      <c r="A21" t="s">
        <v>23</v>
      </c>
    </row>
    <row r="22" spans="1:15">
      <c r="A22" t="s">
        <v>24</v>
      </c>
      <c r="D22">
        <f>B6+15</f>
        <v>335</v>
      </c>
    </row>
    <row r="23" spans="1:15">
      <c r="E23" t="s">
        <v>21</v>
      </c>
      <c r="F23">
        <v>0</v>
      </c>
      <c r="G23">
        <v>1</v>
      </c>
    </row>
    <row r="24" spans="1:15">
      <c r="E24" t="s">
        <v>25</v>
      </c>
      <c r="F24">
        <f>-D22</f>
        <v>-335</v>
      </c>
    </row>
    <row r="25" spans="1:15">
      <c r="D25" t="s">
        <v>17</v>
      </c>
      <c r="F25" t="s">
        <v>26</v>
      </c>
      <c r="J25" t="s">
        <v>28</v>
      </c>
      <c r="L25" t="s">
        <v>29</v>
      </c>
    </row>
    <row r="26" spans="1:15">
      <c r="D26">
        <f>(G26+J26)/(1+$K$2)</f>
        <v>515.88063787655756</v>
      </c>
      <c r="F26">
        <f>1/3</f>
        <v>0.33333333333333331</v>
      </c>
      <c r="G26">
        <f>H8</f>
        <v>115</v>
      </c>
      <c r="I26">
        <f>G26*E32</f>
        <v>447.30989528544768</v>
      </c>
      <c r="J26">
        <f>MAX(I26,200)</f>
        <v>447.30989528544768</v>
      </c>
      <c r="L26">
        <f>D26*F26</f>
        <v>171.96021262551918</v>
      </c>
    </row>
    <row r="27" spans="1:15">
      <c r="D27">
        <f t="shared" ref="D27" si="4">(G27+J27)/(1+$K$2)</f>
        <v>349.90165003801286</v>
      </c>
      <c r="F27">
        <f t="shared" ref="F27:F28" si="5">1/3</f>
        <v>0.33333333333333331</v>
      </c>
      <c r="G27">
        <f t="shared" ref="G27:G28" si="6">H9</f>
        <v>78</v>
      </c>
      <c r="I27">
        <f>G27*E32</f>
        <v>303.39279854143405</v>
      </c>
      <c r="J27">
        <f t="shared" ref="J27:J28" si="7">MAX(I27,200)</f>
        <v>303.39279854143405</v>
      </c>
      <c r="L27">
        <f t="shared" ref="L27:L28" si="8">D27*F27</f>
        <v>116.63388334600428</v>
      </c>
    </row>
    <row r="28" spans="1:15">
      <c r="D28">
        <f>(G28+J28)/(1+$K$2)</f>
        <v>197.24770642201833</v>
      </c>
      <c r="F28">
        <f t="shared" si="5"/>
        <v>0.33333333333333331</v>
      </c>
      <c r="G28">
        <f t="shared" si="6"/>
        <v>15</v>
      </c>
      <c r="I28">
        <f>G28*E32</f>
        <v>58.344768950275785</v>
      </c>
      <c r="J28">
        <f t="shared" si="7"/>
        <v>200</v>
      </c>
      <c r="L28">
        <f t="shared" si="8"/>
        <v>65.749235474006099</v>
      </c>
    </row>
    <row r="29" spans="1:15">
      <c r="A29" t="s">
        <v>0</v>
      </c>
      <c r="J29" t="s">
        <v>34</v>
      </c>
      <c r="K29" t="s">
        <v>30</v>
      </c>
      <c r="L29">
        <f>SUM(L26:L28)</f>
        <v>354.34333144552954</v>
      </c>
    </row>
    <row r="30" spans="1:15">
      <c r="A30" t="s">
        <v>1</v>
      </c>
      <c r="J30" t="s">
        <v>35</v>
      </c>
    </row>
    <row r="31" spans="1:15">
      <c r="J31" t="s">
        <v>35</v>
      </c>
      <c r="K31" t="s">
        <v>20</v>
      </c>
      <c r="L31">
        <f>L29-D22</f>
        <v>19.343331445529543</v>
      </c>
    </row>
    <row r="32" spans="1:15">
      <c r="A32" t="s">
        <v>27</v>
      </c>
      <c r="C32">
        <f>1/K2</f>
        <v>11.111111111111111</v>
      </c>
      <c r="D32">
        <f>C32/(1+K2)^5</f>
        <v>7.2214598477593919</v>
      </c>
      <c r="E32">
        <f>C32-D32</f>
        <v>3.8896512633517188</v>
      </c>
      <c r="J32" t="s">
        <v>35</v>
      </c>
    </row>
    <row r="33" spans="10:10">
      <c r="J33" t="s">
        <v>36</v>
      </c>
    </row>
    <row r="34" spans="10:10">
      <c r="J34" t="s">
        <v>37</v>
      </c>
    </row>
  </sheetData>
  <sheetCalcPr fullCalcOnLoad="1"/>
  <phoneticPr fontId="1" type="noConversion"/>
  <pageMargins left="0.7" right="0.7" top="0.75" bottom="0.75" header="0.3" footer="0.3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O34"/>
  <sheetViews>
    <sheetView topLeftCell="A25" zoomScale="140" zoomScaleNormal="140" zoomScalePageLayoutView="140" workbookViewId="0">
      <selection activeCell="A35" sqref="A35"/>
    </sheetView>
  </sheetViews>
  <sheetFormatPr baseColWidth="10" defaultColWidth="8.83203125" defaultRowHeight="14"/>
  <cols>
    <col min="2" max="2" width="10.33203125" customWidth="1"/>
    <col min="7" max="7" width="10.33203125" bestFit="1" customWidth="1"/>
    <col min="8" max="8" width="8" customWidth="1"/>
    <col min="9" max="9" width="9.6640625" customWidth="1"/>
    <col min="10" max="10" width="11.33203125" customWidth="1"/>
  </cols>
  <sheetData>
    <row r="1" spans="1:12">
      <c r="A1" t="s">
        <v>2</v>
      </c>
    </row>
    <row r="2" spans="1:12">
      <c r="J2" t="s">
        <v>16</v>
      </c>
      <c r="K2">
        <v>0.09</v>
      </c>
    </row>
    <row r="3" spans="1:12">
      <c r="A3" t="s">
        <v>3</v>
      </c>
    </row>
    <row r="4" spans="1:12">
      <c r="A4" s="1" t="s">
        <v>4</v>
      </c>
    </row>
    <row r="5" spans="1:12">
      <c r="A5" t="s">
        <v>5</v>
      </c>
    </row>
    <row r="6" spans="1:12">
      <c r="B6">
        <v>320</v>
      </c>
    </row>
    <row r="7" spans="1:12">
      <c r="D7" t="s">
        <v>6</v>
      </c>
      <c r="I7" t="s">
        <v>13</v>
      </c>
      <c r="J7" t="s">
        <v>17</v>
      </c>
      <c r="K7" t="s">
        <v>18</v>
      </c>
    </row>
    <row r="8" spans="1:12">
      <c r="D8" t="s">
        <v>7</v>
      </c>
      <c r="F8" t="s">
        <v>8</v>
      </c>
      <c r="H8">
        <v>125</v>
      </c>
      <c r="I8">
        <f>1/3</f>
        <v>0.33333333333333331</v>
      </c>
      <c r="J8">
        <f>H8*$D$17</f>
        <v>560.73982377886693</v>
      </c>
      <c r="K8">
        <f>J8*I8</f>
        <v>186.91327459295564</v>
      </c>
    </row>
    <row r="9" spans="1:12">
      <c r="D9" t="s">
        <v>9</v>
      </c>
      <c r="H9">
        <v>78</v>
      </c>
      <c r="I9">
        <f t="shared" ref="I9:I10" si="0">1/3</f>
        <v>0.33333333333333331</v>
      </c>
      <c r="J9">
        <f t="shared" ref="J9:J10" si="1">H9*$D$17</f>
        <v>349.90165003801292</v>
      </c>
      <c r="K9">
        <f t="shared" ref="K9:K10" si="2">J9*I9</f>
        <v>116.6338833460043</v>
      </c>
    </row>
    <row r="10" spans="1:12">
      <c r="D10" t="s">
        <v>10</v>
      </c>
      <c r="H10">
        <v>5</v>
      </c>
      <c r="I10">
        <f t="shared" si="0"/>
        <v>0.33333333333333331</v>
      </c>
      <c r="J10">
        <f t="shared" si="1"/>
        <v>22.429592951154675</v>
      </c>
      <c r="K10">
        <f t="shared" si="2"/>
        <v>7.4765309837182246</v>
      </c>
    </row>
    <row r="11" spans="1:12">
      <c r="H11" t="s">
        <v>31</v>
      </c>
      <c r="K11">
        <f>SUM(K8:K10)</f>
        <v>311.02368892267816</v>
      </c>
      <c r="L11" t="s">
        <v>19</v>
      </c>
    </row>
    <row r="12" spans="1:12">
      <c r="A12" t="s">
        <v>11</v>
      </c>
    </row>
    <row r="13" spans="1:12">
      <c r="B13" t="s">
        <v>12</v>
      </c>
    </row>
    <row r="15" spans="1:12">
      <c r="A15" t="s">
        <v>14</v>
      </c>
    </row>
    <row r="16" spans="1:12">
      <c r="B16" t="s">
        <v>15</v>
      </c>
    </row>
    <row r="17" spans="1:15">
      <c r="B17">
        <f>1/K2</f>
        <v>11.111111111111111</v>
      </c>
      <c r="C17">
        <f>B17/(1+K2)^6</f>
        <v>6.6251925208801756</v>
      </c>
      <c r="D17">
        <f>B17-C17</f>
        <v>4.4859185902309351</v>
      </c>
      <c r="G17" t="s">
        <v>21</v>
      </c>
      <c r="H17">
        <v>1</v>
      </c>
      <c r="I17">
        <v>2</v>
      </c>
      <c r="J17">
        <v>3</v>
      </c>
      <c r="K17">
        <v>4</v>
      </c>
      <c r="L17">
        <v>5</v>
      </c>
      <c r="M17">
        <v>6</v>
      </c>
    </row>
    <row r="18" spans="1:15">
      <c r="G18" t="s">
        <v>22</v>
      </c>
      <c r="H18">
        <f>1/(1+$K$2)^H17</f>
        <v>0.9174311926605504</v>
      </c>
      <c r="I18">
        <f t="shared" ref="I18:M18" si="3">1/(1+$K$2)^I17</f>
        <v>0.84167999326655996</v>
      </c>
      <c r="J18">
        <f t="shared" si="3"/>
        <v>0.77218348006106419</v>
      </c>
      <c r="K18">
        <f t="shared" si="3"/>
        <v>0.7084252110651964</v>
      </c>
      <c r="L18">
        <f t="shared" si="3"/>
        <v>0.64993138629834524</v>
      </c>
      <c r="M18">
        <f t="shared" si="3"/>
        <v>0.5962673268792158</v>
      </c>
      <c r="O18">
        <f>SUM(H18:M18)</f>
        <v>4.4859185902309324</v>
      </c>
    </row>
    <row r="19" spans="1:15">
      <c r="A19" t="s">
        <v>20</v>
      </c>
      <c r="B19">
        <f>K11-B6</f>
        <v>-8.9763110773218386</v>
      </c>
    </row>
    <row r="21" spans="1:15">
      <c r="A21" t="s">
        <v>23</v>
      </c>
    </row>
    <row r="22" spans="1:15">
      <c r="A22" t="s">
        <v>24</v>
      </c>
      <c r="D22">
        <f>B6+15</f>
        <v>335</v>
      </c>
    </row>
    <row r="23" spans="1:15">
      <c r="E23" t="s">
        <v>21</v>
      </c>
      <c r="F23">
        <v>0</v>
      </c>
      <c r="G23">
        <v>1</v>
      </c>
    </row>
    <row r="24" spans="1:15">
      <c r="E24" t="s">
        <v>25</v>
      </c>
      <c r="F24">
        <f>-D22</f>
        <v>-335</v>
      </c>
    </row>
    <row r="25" spans="1:15">
      <c r="D25" t="s">
        <v>17</v>
      </c>
      <c r="F25" t="s">
        <v>26</v>
      </c>
      <c r="J25" t="s">
        <v>28</v>
      </c>
      <c r="L25" t="s">
        <v>29</v>
      </c>
    </row>
    <row r="26" spans="1:15">
      <c r="D26">
        <f>(G26+J26)/(1+$K$2)</f>
        <v>560.73982377886682</v>
      </c>
      <c r="F26">
        <f>1/3</f>
        <v>0.33333333333333331</v>
      </c>
      <c r="G26">
        <f>H8</f>
        <v>125</v>
      </c>
      <c r="I26">
        <f>G26*E32</f>
        <v>486.20640791896483</v>
      </c>
      <c r="J26">
        <f>MAX(I26,200)</f>
        <v>486.20640791896483</v>
      </c>
      <c r="L26">
        <f>D26*F26</f>
        <v>186.91327459295559</v>
      </c>
    </row>
    <row r="27" spans="1:15">
      <c r="D27">
        <f t="shared" ref="D27" si="4">(G27+J27)/(1+$K$2)</f>
        <v>349.90165003801286</v>
      </c>
      <c r="F27">
        <f t="shared" ref="F27:F28" si="5">1/3</f>
        <v>0.33333333333333331</v>
      </c>
      <c r="G27">
        <f t="shared" ref="G27:G28" si="6">H9</f>
        <v>78</v>
      </c>
      <c r="I27">
        <f>G27*E32</f>
        <v>303.39279854143405</v>
      </c>
      <c r="J27">
        <f t="shared" ref="J27:J28" si="7">MAX(I27,200)</f>
        <v>303.39279854143405</v>
      </c>
      <c r="L27">
        <f t="shared" ref="L27:L28" si="8">D27*F27</f>
        <v>116.63388334600428</v>
      </c>
    </row>
    <row r="28" spans="1:15">
      <c r="D28">
        <f>(G28+J28)/(1+$K$2)</f>
        <v>188.07339449541283</v>
      </c>
      <c r="F28">
        <f t="shared" si="5"/>
        <v>0.33333333333333331</v>
      </c>
      <c r="G28">
        <f t="shared" si="6"/>
        <v>5</v>
      </c>
      <c r="I28">
        <f>G28*E32</f>
        <v>19.448256316758595</v>
      </c>
      <c r="J28">
        <f t="shared" si="7"/>
        <v>200</v>
      </c>
      <c r="L28">
        <f t="shared" si="8"/>
        <v>62.691131498470938</v>
      </c>
    </row>
    <row r="29" spans="1:15">
      <c r="K29" t="s">
        <v>30</v>
      </c>
      <c r="L29">
        <f>SUM(L26:L28)</f>
        <v>366.23828943743081</v>
      </c>
    </row>
    <row r="31" spans="1:15">
      <c r="K31" t="s">
        <v>20</v>
      </c>
      <c r="L31">
        <f>L29-D22</f>
        <v>31.238289437430808</v>
      </c>
    </row>
    <row r="32" spans="1:15">
      <c r="A32" t="s">
        <v>27</v>
      </c>
      <c r="C32">
        <f>1/K2</f>
        <v>11.111111111111111</v>
      </c>
      <c r="D32">
        <f>C32/(1+K2)^5</f>
        <v>7.2214598477593919</v>
      </c>
      <c r="E32">
        <f>C32-D32</f>
        <v>3.8896512633517188</v>
      </c>
    </row>
    <row r="34" spans="1:1">
      <c r="A34" t="s">
        <v>32</v>
      </c>
    </row>
  </sheetData>
  <sheetCalcPr fullCalcOnLoad="1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Base Case</vt:lpstr>
      <vt:lpstr>More Volatility</vt:lpstr>
    </vt:vector>
  </TitlesOfParts>
  <Company/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Lamoureux, Christopher G - (lamoureu)</dc:creator>
  <cp:lastModifiedBy>Chris Lamoureux</cp:lastModifiedBy>
  <dcterms:created xsi:type="dcterms:W3CDTF">2019-02-14T15:24:35Z</dcterms:created>
  <dcterms:modified xsi:type="dcterms:W3CDTF">2019-02-14T17:41:00Z</dcterms:modified>
</cp:coreProperties>
</file>