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8640" windowHeight="154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90" i="1"/>
  <c r="E89"/>
  <c r="I86"/>
  <c r="M85"/>
  <c r="E82"/>
  <c r="E80"/>
  <c r="E78"/>
  <c r="F75"/>
  <c r="E69"/>
  <c r="F62"/>
  <c r="D62"/>
  <c r="E62"/>
  <c r="F61"/>
  <c r="D61"/>
  <c r="E61"/>
  <c r="F60"/>
  <c r="D60"/>
  <c r="E60"/>
  <c r="L21"/>
  <c r="L20"/>
  <c r="F21"/>
  <c r="F20"/>
  <c r="K21"/>
  <c r="K20"/>
  <c r="E21"/>
  <c r="E20"/>
</calcChain>
</file>

<file path=xl/sharedStrings.xml><?xml version="1.0" encoding="utf-8"?>
<sst xmlns="http://schemas.openxmlformats.org/spreadsheetml/2006/main" count="81" uniqueCount="66">
  <si>
    <t xml:space="preserve">  It also means that the value of every investor's holding was unaffected by the stock split.</t>
    <phoneticPr fontId="2" type="noConversion"/>
  </si>
  <si>
    <t>Therefore the resulting stock price on May 15 is:</t>
    <phoneticPr fontId="2" type="noConversion"/>
  </si>
  <si>
    <t>We can check this using our return computation:</t>
    <phoneticPr fontId="2" type="noConversion"/>
  </si>
  <si>
    <t>hypothetical lagged price:</t>
    <phoneticPr fontId="2" type="noConversion"/>
  </si>
  <si>
    <t>Cash dividend:</t>
    <phoneticPr fontId="2" type="noConversion"/>
  </si>
  <si>
    <t>return:</t>
    <phoneticPr fontId="2" type="noConversion"/>
  </si>
  <si>
    <t xml:space="preserve"> Verified.</t>
    <phoneticPr fontId="2" type="noConversion"/>
  </si>
  <si>
    <t>Next day (May 16, it also has a 0 return and pays a 30 cent dividend.  Now its market cap will drop by the value of the dividend.</t>
    <phoneticPr fontId="2" type="noConversion"/>
  </si>
  <si>
    <t xml:space="preserve">  This is because the firm value before paying the dividend equals the value the investors have (on a pre-tax basis) after the dividend, and the investors just got:</t>
    <phoneticPr fontId="2" type="noConversion"/>
  </si>
  <si>
    <t xml:space="preserve"> in cash.</t>
    <phoneticPr fontId="2" type="noConversion"/>
  </si>
  <si>
    <t>Since the return is 0, the stock price had to fall by the amount of the dividend, so the price on May 16 is:</t>
    <phoneticPr fontId="2" type="noConversion"/>
  </si>
  <si>
    <t>New number of shares outstanding:</t>
    <phoneticPr fontId="2" type="noConversion"/>
  </si>
  <si>
    <t>We should verify this:</t>
    <phoneticPr fontId="2" type="noConversion"/>
  </si>
  <si>
    <t>Return:</t>
    <phoneticPr fontId="2" type="noConversion"/>
  </si>
  <si>
    <t>and the standard deviation:</t>
    <phoneticPr fontId="2" type="noConversion"/>
  </si>
  <si>
    <t>If the mean monthly return is:</t>
    <phoneticPr fontId="2" type="noConversion"/>
  </si>
  <si>
    <t>Current price:</t>
    <phoneticPr fontId="2" type="noConversion"/>
  </si>
  <si>
    <t>Describe the return distribution over the next year:</t>
    <phoneticPr fontId="2" type="noConversion"/>
  </si>
  <si>
    <t>68% band</t>
    <phoneticPr fontId="2" type="noConversion"/>
  </si>
  <si>
    <t xml:space="preserve">Low </t>
    <phoneticPr fontId="2" type="noConversion"/>
  </si>
  <si>
    <t>Expected</t>
    <phoneticPr fontId="2" type="noConversion"/>
  </si>
  <si>
    <t>High</t>
    <phoneticPr fontId="2" type="noConversion"/>
  </si>
  <si>
    <t>95% band</t>
    <phoneticPr fontId="2" type="noConversion"/>
  </si>
  <si>
    <t>99% band</t>
    <phoneticPr fontId="2" type="noConversion"/>
  </si>
  <si>
    <t>Now we see a problem with using the normal distribution to describe returns.  Returns cannot be less than -1 (i.e., -100%).  (In an era of limited liability!)</t>
    <phoneticPr fontId="2" type="noConversion"/>
  </si>
  <si>
    <t>For the purposes of this class, we will handle this by simply truncating any numbers that are less than -100% at -100%.</t>
    <phoneticPr fontId="2" type="noConversion"/>
  </si>
  <si>
    <t>3.  Gk Technologies has:</t>
    <phoneticPr fontId="2" type="noConversion"/>
  </si>
  <si>
    <t xml:space="preserve"> shares outstanding, at a price of:</t>
    <phoneticPr fontId="2" type="noConversion"/>
  </si>
  <si>
    <t xml:space="preserve"> each.</t>
    <phoneticPr fontId="2" type="noConversion"/>
  </si>
  <si>
    <t>its market cap of equity is:</t>
    <phoneticPr fontId="2" type="noConversion"/>
  </si>
  <si>
    <t xml:space="preserve"> on May 14, 1979.</t>
    <phoneticPr fontId="2" type="noConversion"/>
  </si>
  <si>
    <t>It does a 2-for-1 split on May 15, 1979, and has a return of 0 on that day.</t>
    <phoneticPr fontId="2" type="noConversion"/>
  </si>
  <si>
    <t>If it has a return of 0, then we know that its market cap is not changed on the day.</t>
    <phoneticPr fontId="2" type="noConversion"/>
  </si>
  <si>
    <t>If you have the mean of the squared deviations in cel E124, this is the variance.  The standard deviation is the square root of the variance.</t>
    <phoneticPr fontId="2" type="noConversion"/>
  </si>
  <si>
    <t xml:space="preserve">  So you could use: =sqrt(E124).  This is a measure of the dispersion of the variable from its mean in the same unit of measurement as the variable.</t>
    <phoneticPr fontId="2" type="noConversion"/>
  </si>
  <si>
    <t>Were we to find that LRCX has a monthly return standard deviation of 0.19 and GK's is .09, then we quickly see that LRCX is much more volatile than GK.  This could be for a variety of reasons - either LRCX has much more volatile cash flows, its business is much less stable than GK's.</t>
    <phoneticPr fontId="2" type="noConversion"/>
  </si>
  <si>
    <t xml:space="preserve">   Alternatively, LRCX has a lot more R&amp;D and growth opportunities than GK.</t>
    <phoneticPr fontId="2" type="noConversion"/>
  </si>
  <si>
    <t>c) If we know the mean and the standard deviation of a variable that is normally distributed, then we know all we possibly can to describe its future probabilistically.</t>
    <phoneticPr fontId="2" type="noConversion"/>
  </si>
  <si>
    <t xml:space="preserve">   For example, the mean return is the sum of all T returns divided by T (in our case, T = 120).</t>
    <phoneticPr fontId="2" type="noConversion"/>
  </si>
  <si>
    <t xml:space="preserve">   Therefore the sum of the T returns equals the mean return times T.</t>
    <phoneticPr fontId="2" type="noConversion"/>
  </si>
  <si>
    <t xml:space="preserve">   When we sum each return minus the mean we could sum each of these 2 parts separately, this would be the sum of the returns and T times the mean.  </t>
    <phoneticPr fontId="2" type="noConversion"/>
  </si>
  <si>
    <t xml:space="preserve">   And then take the difference.</t>
    <phoneticPr fontId="2" type="noConversion"/>
  </si>
  <si>
    <t>Next create a column E with each of these deviations from the mean squared.  We can think of these as distances.</t>
    <phoneticPr fontId="2" type="noConversion"/>
  </si>
  <si>
    <t xml:space="preserve">   So if we compute the mean of these squared deviations, this is the variance -- the average distance from the mean.</t>
    <phoneticPr fontId="2" type="noConversion"/>
  </si>
  <si>
    <t>So we can expand our data table to include this hypothetical lagged price:</t>
    <phoneticPr fontId="2" type="noConversion"/>
  </si>
  <si>
    <t>2. Here I ask you to describe the use of Excel to perform the necessary computations for univariate stock return analysis.</t>
    <phoneticPr fontId="2" type="noConversion"/>
  </si>
  <si>
    <t>Column C, rows 3 through 122 contain monthly returns on LRCX.</t>
    <phoneticPr fontId="2" type="noConversion"/>
  </si>
  <si>
    <t xml:space="preserve">  a) Mean monthly return may be computed in 2 ways: </t>
    <phoneticPr fontId="2" type="noConversion"/>
  </si>
  <si>
    <t>=average(c3:c122)</t>
    <phoneticPr fontId="2" type="noConversion"/>
  </si>
  <si>
    <t>=SUM(c3:c122)/120</t>
    <phoneticPr fontId="2" type="noConversion"/>
  </si>
  <si>
    <t xml:space="preserve">      If you were unsure of the excel functions or taxonomy, you could say that you sum the 120 returns and divide the sum by 120.</t>
    <phoneticPr fontId="2" type="noConversion"/>
  </si>
  <si>
    <t>b) You have the mean monthly return in cell C124.  You construct a new column that contains the monthly return minus the mean return in each of the 120 months.</t>
    <phoneticPr fontId="2" type="noConversion"/>
  </si>
  <si>
    <t xml:space="preserve">    Say, Column D.</t>
    <phoneticPr fontId="2" type="noConversion"/>
  </si>
  <si>
    <t xml:space="preserve">I ask what is the mean of this column.  It must be 0.  There are several ways to prove this, all require that you understand the definition of the mean return.  </t>
    <phoneticPr fontId="2" type="noConversion"/>
  </si>
  <si>
    <t>Date</t>
    <phoneticPr fontId="2" type="noConversion"/>
  </si>
  <si>
    <t>Price</t>
    <phoneticPr fontId="2" type="noConversion"/>
  </si>
  <si>
    <t>$ Dividend</t>
    <phoneticPr fontId="2" type="noConversion"/>
  </si>
  <si>
    <t>Stock Distr'n.</t>
    <phoneticPr fontId="2" type="noConversion"/>
  </si>
  <si>
    <t>Since we have 3 month-end dates, we can compute 2 monthly returns.</t>
    <phoneticPr fontId="2" type="noConversion"/>
  </si>
  <si>
    <t>The return shows the proportional dollar gain over the month.</t>
    <phoneticPr fontId="2" type="noConversion"/>
  </si>
  <si>
    <t xml:space="preserve">   The first thing we should do is scale the lagged price by the stock distributions in the period.</t>
    <phoneticPr fontId="2" type="noConversion"/>
  </si>
  <si>
    <t xml:space="preserve">     For example in March LRCX paid a 10% stock dividend.  This means that if I had 100 shares on February 28, I now have 110 shares on March 31.</t>
    <phoneticPr fontId="2" type="noConversion"/>
  </si>
  <si>
    <t xml:space="preserve">     So to compute the rate of return in March, we have to construct the scaled price in February by dividing the actual price by (1 + distribution %)</t>
    <phoneticPr fontId="2" type="noConversion"/>
  </si>
  <si>
    <t>Distrn-Adj price</t>
    <phoneticPr fontId="2" type="noConversion"/>
  </si>
  <si>
    <t xml:space="preserve">  Lagged</t>
    <phoneticPr fontId="2" type="noConversion"/>
  </si>
  <si>
    <t>Return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</si>
</sst>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"/>
    <numFmt numFmtId="166" formatCode="&quot;$&quot;#,##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90"/>
  <sheetViews>
    <sheetView tabSelected="1" topLeftCell="A56" workbookViewId="0">
      <selection activeCell="K72" sqref="K72"/>
    </sheetView>
  </sheetViews>
  <sheetFormatPr baseColWidth="10" defaultRowHeight="13"/>
  <cols>
    <col min="3" max="3" width="12.28515625" customWidth="1"/>
    <col min="5" max="5" width="11.85546875" customWidth="1"/>
    <col min="11" max="11" width="12.85546875" customWidth="1"/>
    <col min="13" max="13" width="12.7109375" bestFit="1" customWidth="1"/>
  </cols>
  <sheetData>
    <row r="1" spans="1:8">
      <c r="B1" s="1"/>
      <c r="C1" s="1"/>
      <c r="D1" s="1"/>
    </row>
    <row r="2" spans="1:8">
      <c r="A2" t="s">
        <v>54</v>
      </c>
      <c r="B2" t="s">
        <v>55</v>
      </c>
      <c r="C2" t="s">
        <v>56</v>
      </c>
      <c r="D2" t="s">
        <v>57</v>
      </c>
      <c r="F2" t="s">
        <v>55</v>
      </c>
      <c r="G2" t="s">
        <v>56</v>
      </c>
      <c r="H2" t="s">
        <v>57</v>
      </c>
    </row>
    <row r="3" spans="1:8">
      <c r="A3">
        <v>19970131</v>
      </c>
      <c r="B3">
        <v>54.125</v>
      </c>
      <c r="C3">
        <v>0</v>
      </c>
      <c r="F3">
        <v>32.75</v>
      </c>
    </row>
    <row r="4" spans="1:8">
      <c r="A4">
        <v>19970228</v>
      </c>
      <c r="B4">
        <v>55</v>
      </c>
      <c r="C4">
        <v>0.08</v>
      </c>
      <c r="F4">
        <v>25.25</v>
      </c>
      <c r="H4">
        <v>0.25</v>
      </c>
    </row>
    <row r="5" spans="1:8">
      <c r="A5">
        <v>19970331</v>
      </c>
      <c r="B5">
        <v>53.875</v>
      </c>
      <c r="C5">
        <v>0</v>
      </c>
      <c r="D5">
        <v>0.1</v>
      </c>
      <c r="F5">
        <v>26.5</v>
      </c>
      <c r="G5">
        <v>0.4</v>
      </c>
    </row>
    <row r="9" spans="1:8">
      <c r="A9" t="s">
        <v>58</v>
      </c>
    </row>
    <row r="10" spans="1:8">
      <c r="A10" t="s">
        <v>59</v>
      </c>
    </row>
    <row r="11" spans="1:8">
      <c r="A11" t="s">
        <v>60</v>
      </c>
    </row>
    <row r="12" spans="1:8">
      <c r="A12" t="s">
        <v>61</v>
      </c>
    </row>
    <row r="13" spans="1:8">
      <c r="A13" t="s">
        <v>62</v>
      </c>
    </row>
    <row r="16" spans="1:8">
      <c r="A16" t="s">
        <v>44</v>
      </c>
    </row>
    <row r="17" spans="1:12">
      <c r="E17" t="s">
        <v>64</v>
      </c>
      <c r="J17" t="s">
        <v>64</v>
      </c>
    </row>
    <row r="18" spans="1:12">
      <c r="A18" t="s">
        <v>54</v>
      </c>
      <c r="B18" t="s">
        <v>55</v>
      </c>
      <c r="C18" t="s">
        <v>56</v>
      </c>
      <c r="D18" t="s">
        <v>57</v>
      </c>
      <c r="E18" t="s">
        <v>63</v>
      </c>
      <c r="F18" t="s">
        <v>65</v>
      </c>
      <c r="H18" t="s">
        <v>55</v>
      </c>
      <c r="I18" t="s">
        <v>56</v>
      </c>
      <c r="J18" t="s">
        <v>57</v>
      </c>
      <c r="K18" t="s">
        <v>63</v>
      </c>
      <c r="L18" t="s">
        <v>65</v>
      </c>
    </row>
    <row r="19" spans="1:12">
      <c r="A19">
        <v>19970131</v>
      </c>
      <c r="B19">
        <v>54.125</v>
      </c>
      <c r="C19">
        <v>0</v>
      </c>
      <c r="H19">
        <v>32.75</v>
      </c>
    </row>
    <row r="20" spans="1:12">
      <c r="A20">
        <v>19970228</v>
      </c>
      <c r="B20">
        <v>55</v>
      </c>
      <c r="C20">
        <v>0.08</v>
      </c>
      <c r="E20">
        <f>B19/(1+D20)</f>
        <v>54.125</v>
      </c>
      <c r="F20" s="2">
        <f>(B20+C20-E20)/E20</f>
        <v>1.764434180138565E-2</v>
      </c>
      <c r="H20">
        <v>25.25</v>
      </c>
      <c r="J20">
        <v>0.25</v>
      </c>
      <c r="K20">
        <f>H19/(1+J20)</f>
        <v>26.2</v>
      </c>
      <c r="L20" s="2">
        <f>(H20+I20-K20)/K20</f>
        <v>-3.6259541984732802E-2</v>
      </c>
    </row>
    <row r="21" spans="1:12">
      <c r="A21">
        <v>19970331</v>
      </c>
      <c r="B21">
        <v>53.875</v>
      </c>
      <c r="C21">
        <v>0</v>
      </c>
      <c r="D21">
        <v>0.1</v>
      </c>
      <c r="E21">
        <f>B20/(1+D21)</f>
        <v>49.999999999999993</v>
      </c>
      <c r="F21" s="2">
        <f>(B21+C21-E21)/E21</f>
        <v>7.7500000000000152E-2</v>
      </c>
      <c r="H21">
        <v>26.5</v>
      </c>
      <c r="I21">
        <v>0.4</v>
      </c>
      <c r="K21">
        <f>H20/(1+J21)</f>
        <v>25.25</v>
      </c>
      <c r="L21" s="2">
        <f>(H21+I21-K21)/K21</f>
        <v>6.5346534653465294E-2</v>
      </c>
    </row>
    <row r="26" spans="1:12">
      <c r="A26" t="s">
        <v>45</v>
      </c>
    </row>
    <row r="28" spans="1:12">
      <c r="B28" t="s">
        <v>46</v>
      </c>
    </row>
    <row r="30" spans="1:12">
      <c r="B30" t="s">
        <v>47</v>
      </c>
    </row>
    <row r="31" spans="1:12">
      <c r="F31" s="3" t="s">
        <v>48</v>
      </c>
    </row>
    <row r="32" spans="1:12">
      <c r="F32" s="3" t="s">
        <v>49</v>
      </c>
    </row>
    <row r="33" spans="2:2">
      <c r="B33" t="s">
        <v>50</v>
      </c>
    </row>
    <row r="35" spans="2:2">
      <c r="B35" t="s">
        <v>51</v>
      </c>
    </row>
    <row r="36" spans="2:2">
      <c r="B36" t="s">
        <v>52</v>
      </c>
    </row>
    <row r="38" spans="2:2">
      <c r="B38" t="s">
        <v>53</v>
      </c>
    </row>
    <row r="39" spans="2:2">
      <c r="B39" t="s">
        <v>38</v>
      </c>
    </row>
    <row r="40" spans="2:2">
      <c r="B40" t="s">
        <v>39</v>
      </c>
    </row>
    <row r="41" spans="2:2">
      <c r="B41" t="s">
        <v>40</v>
      </c>
    </row>
    <row r="42" spans="2:2">
      <c r="B42" t="s">
        <v>41</v>
      </c>
    </row>
    <row r="44" spans="2:2">
      <c r="B44" t="s">
        <v>42</v>
      </c>
    </row>
    <row r="45" spans="2:2">
      <c r="B45" t="s">
        <v>43</v>
      </c>
    </row>
    <row r="47" spans="2:2">
      <c r="B47" t="s">
        <v>33</v>
      </c>
    </row>
    <row r="48" spans="2:2">
      <c r="B48" t="s">
        <v>34</v>
      </c>
    </row>
    <row r="50" spans="2:6">
      <c r="B50" t="s">
        <v>35</v>
      </c>
    </row>
    <row r="51" spans="2:6">
      <c r="B51" t="s">
        <v>36</v>
      </c>
    </row>
    <row r="53" spans="2:6">
      <c r="B53" t="s">
        <v>37</v>
      </c>
    </row>
    <row r="54" spans="2:6">
      <c r="B54" t="s">
        <v>15</v>
      </c>
      <c r="D54">
        <v>8.5000000000000006E-3</v>
      </c>
    </row>
    <row r="55" spans="2:6">
      <c r="B55" t="s">
        <v>14</v>
      </c>
      <c r="D55">
        <v>0.17</v>
      </c>
    </row>
    <row r="56" spans="2:6">
      <c r="B56" t="s">
        <v>16</v>
      </c>
      <c r="D56">
        <v>138.35</v>
      </c>
    </row>
    <row r="58" spans="2:6">
      <c r="B58" t="s">
        <v>17</v>
      </c>
    </row>
    <row r="59" spans="2:6">
      <c r="D59" t="s">
        <v>19</v>
      </c>
      <c r="E59" t="s">
        <v>20</v>
      </c>
      <c r="F59" t="s">
        <v>21</v>
      </c>
    </row>
    <row r="60" spans="2:6">
      <c r="C60" t="s">
        <v>18</v>
      </c>
      <c r="D60">
        <f>E60-SQRT(12)*D55</f>
        <v>-0.48689727457341836</v>
      </c>
      <c r="E60">
        <f>12*D54</f>
        <v>0.10200000000000001</v>
      </c>
      <c r="F60">
        <f>E60+SQRT(12)*D55</f>
        <v>0.69089727457341832</v>
      </c>
    </row>
    <row r="61" spans="2:6">
      <c r="C61" t="s">
        <v>22</v>
      </c>
      <c r="D61">
        <f>E61-2*SQRT(12)*D55</f>
        <v>-1.0757945491468366</v>
      </c>
      <c r="E61">
        <f>12*D54</f>
        <v>0.10200000000000001</v>
      </c>
      <c r="F61">
        <f>E61+2*SQRT(12)*D55</f>
        <v>1.2797945491468368</v>
      </c>
    </row>
    <row r="62" spans="2:6">
      <c r="C62" t="s">
        <v>23</v>
      </c>
      <c r="D62">
        <f>E62-3*SQRT(12)*D55</f>
        <v>-1.6646918237202548</v>
      </c>
      <c r="E62">
        <f>12*D54</f>
        <v>0.10200000000000001</v>
      </c>
      <c r="F62">
        <f>E62+3*SQRT(12)*D55</f>
        <v>1.868691823720255</v>
      </c>
    </row>
    <row r="64" spans="2:6">
      <c r="B64" t="s">
        <v>24</v>
      </c>
    </row>
    <row r="65" spans="1:9">
      <c r="B65" t="s">
        <v>25</v>
      </c>
    </row>
    <row r="68" spans="1:9">
      <c r="A68" t="s">
        <v>26</v>
      </c>
      <c r="C68" s="4">
        <v>25974026</v>
      </c>
      <c r="D68" t="s">
        <v>27</v>
      </c>
      <c r="G68">
        <v>77</v>
      </c>
      <c r="H68" t="s">
        <v>28</v>
      </c>
      <c r="I68" t="s">
        <v>30</v>
      </c>
    </row>
    <row r="69" spans="1:9">
      <c r="C69" t="s">
        <v>29</v>
      </c>
      <c r="E69" s="4">
        <f>C68*G68</f>
        <v>2000000002</v>
      </c>
    </row>
    <row r="71" spans="1:9">
      <c r="B71" t="s">
        <v>31</v>
      </c>
    </row>
    <row r="73" spans="1:9">
      <c r="B73" t="s">
        <v>32</v>
      </c>
    </row>
    <row r="74" spans="1:9">
      <c r="B74" t="s">
        <v>0</v>
      </c>
    </row>
    <row r="75" spans="1:9">
      <c r="B75" t="s">
        <v>1</v>
      </c>
      <c r="F75">
        <f>G68/2</f>
        <v>38.5</v>
      </c>
    </row>
    <row r="77" spans="1:9">
      <c r="B77" t="s">
        <v>2</v>
      </c>
    </row>
    <row r="78" spans="1:9">
      <c r="C78" t="s">
        <v>3</v>
      </c>
      <c r="E78">
        <f>G68/(1+1)</f>
        <v>38.5</v>
      </c>
    </row>
    <row r="79" spans="1:9">
      <c r="C79" t="s">
        <v>4</v>
      </c>
      <c r="E79">
        <v>0</v>
      </c>
    </row>
    <row r="80" spans="1:9">
      <c r="C80" t="s">
        <v>5</v>
      </c>
      <c r="E80">
        <f>(F75+E79-E78)/E78</f>
        <v>0</v>
      </c>
      <c r="F80" t="s">
        <v>6</v>
      </c>
    </row>
    <row r="81" spans="2:14">
      <c r="E81" s="4"/>
    </row>
    <row r="82" spans="2:14">
      <c r="B82" t="s">
        <v>11</v>
      </c>
      <c r="E82" s="4">
        <f>C68*2</f>
        <v>51948052</v>
      </c>
    </row>
    <row r="84" spans="2:14">
      <c r="B84" t="s">
        <v>7</v>
      </c>
      <c r="K84">
        <v>0.3</v>
      </c>
    </row>
    <row r="85" spans="2:14">
      <c r="B85" t="s">
        <v>8</v>
      </c>
      <c r="M85" s="5">
        <f>E82*K84</f>
        <v>15584415.6</v>
      </c>
      <c r="N85" t="s">
        <v>9</v>
      </c>
    </row>
    <row r="86" spans="2:14">
      <c r="B86" t="s">
        <v>10</v>
      </c>
      <c r="I86">
        <f>E78-K84</f>
        <v>38.200000000000003</v>
      </c>
    </row>
    <row r="88" spans="2:14">
      <c r="B88" t="s">
        <v>12</v>
      </c>
    </row>
    <row r="89" spans="2:14">
      <c r="C89" t="s">
        <v>3</v>
      </c>
      <c r="E89">
        <f>E78/(1+0)</f>
        <v>38.5</v>
      </c>
    </row>
    <row r="90" spans="2:14">
      <c r="C90" t="s">
        <v>13</v>
      </c>
      <c r="E90">
        <f>(I86+K84-E89)/E89</f>
        <v>0</v>
      </c>
      <c r="F90" t="s">
        <v>6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ignoredErrors>
    <ignoredError sqref="L20 K21 E20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2018-12-22T18:52:16Z</dcterms:created>
  <dcterms:modified xsi:type="dcterms:W3CDTF">2019-01-02T23:43:07Z</dcterms:modified>
</cp:coreProperties>
</file>