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0/510A/Block1/"/>
    </mc:Choice>
  </mc:AlternateContent>
  <xr:revisionPtr revIDLastSave="0" documentId="8_{6040DD0D-FD9C-9046-889A-D2B2533BA3FC}" xr6:coauthVersionLast="45" xr6:coauthVersionMax="45" xr10:uidLastSave="{00000000-0000-0000-0000-000000000000}"/>
  <bookViews>
    <workbookView xWindow="1780" yWindow="1720" windowWidth="25640" windowHeight="14440" xr2:uid="{3A61B798-DDAC-DE46-8D20-A9FFECBCBE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4" i="1" l="1"/>
  <c r="I100" i="1"/>
  <c r="I101" i="1"/>
  <c r="I102" i="1"/>
  <c r="I103" i="1"/>
  <c r="I99" i="1"/>
  <c r="D95" i="1"/>
  <c r="F90" i="1"/>
  <c r="F89" i="1"/>
  <c r="E89" i="1"/>
  <c r="D89" i="1"/>
  <c r="C89" i="1"/>
  <c r="F88" i="1"/>
  <c r="E88" i="1"/>
  <c r="D88" i="1"/>
  <c r="H84" i="1"/>
  <c r="H83" i="1"/>
  <c r="H82" i="1"/>
  <c r="I79" i="1"/>
  <c r="H79" i="1"/>
  <c r="D77" i="1"/>
  <c r="D78" i="1"/>
  <c r="G67" i="1"/>
  <c r="G66" i="1"/>
  <c r="H71" i="1"/>
  <c r="H72" i="1" s="1"/>
  <c r="C63" i="1"/>
  <c r="H56" i="1"/>
  <c r="H53" i="1"/>
  <c r="H54" i="1" s="1"/>
  <c r="G50" i="1"/>
  <c r="H51" i="1" s="1"/>
  <c r="C40" i="1"/>
  <c r="E27" i="1"/>
  <c r="E28" i="1" s="1"/>
</calcChain>
</file>

<file path=xl/sharedStrings.xml><?xml version="1.0" encoding="utf-8"?>
<sst xmlns="http://schemas.openxmlformats.org/spreadsheetml/2006/main" count="107" uniqueCount="100">
  <si>
    <t>Prices from Treasury Bill Auctions</t>
  </si>
  <si>
    <t>1-Yr Bill</t>
  </si>
  <si>
    <t>3-month Bll</t>
  </si>
  <si>
    <t>Questions:</t>
  </si>
  <si>
    <t>How do we characterize the benefits from owning a bill?</t>
  </si>
  <si>
    <t>What is a Treasury Bill?</t>
  </si>
  <si>
    <t>Why / how / when does the US Treasury action bills?</t>
  </si>
  <si>
    <t>Are the benefits from owning a bill the same as the costs to the Treasury from issuing the bill?</t>
  </si>
  <si>
    <t>As managers why is the price fom the latest bill auction an important thing to know?</t>
  </si>
  <si>
    <t>Can we compare the benefits from owning a bill to having a certificate of deposit or a savings account?  How?</t>
  </si>
  <si>
    <t>What does the price mean?  What is par value?  What is market value?</t>
  </si>
  <si>
    <t>We have to know the maturity date:</t>
  </si>
  <si>
    <t>Treasury will pay the face value of the bill to bill's owner.</t>
  </si>
  <si>
    <t xml:space="preserve">   Treasury Bill mature in exactly 1 year.</t>
  </si>
  <si>
    <t>The price of a debt security such as a Treasury Bill is expressed as a percentage of par or face value.</t>
  </si>
  <si>
    <t>For the Jan 6 2000 bill, to buy $10,000 face value at the auction would cost:</t>
  </si>
  <si>
    <t>par value or face value</t>
  </si>
  <si>
    <t>Price</t>
  </si>
  <si>
    <t xml:space="preserve"> (% of the face value)</t>
  </si>
  <si>
    <t>dollar cost:</t>
  </si>
  <si>
    <t>What we are getting at is the cost of time.</t>
  </si>
  <si>
    <t>Back in 1999 the US Treasury would receive 9,561.70 for every 10,000 that they promise to repay a year later.</t>
  </si>
  <si>
    <t>How do we characterize this cost of time?</t>
  </si>
  <si>
    <t>Interest Rate</t>
  </si>
  <si>
    <t>Yield to maturity of each bill</t>
  </si>
  <si>
    <t>Expressed on an annual basis.</t>
  </si>
  <si>
    <t>Be careful to define the compounding convention / frequency of the yield.</t>
  </si>
  <si>
    <t>Time Line:</t>
  </si>
  <si>
    <t>Time (Yrs):</t>
  </si>
  <si>
    <t>Cash Flow:</t>
  </si>
  <si>
    <t>Following pieces of information:</t>
  </si>
  <si>
    <t>Amount of money at time 0</t>
  </si>
  <si>
    <t>Amount of money at maturity</t>
  </si>
  <si>
    <t>Time interval between time 0 and maturity</t>
  </si>
  <si>
    <t>the cost of time (yield to maturity)</t>
  </si>
  <si>
    <t>Annual compounding (no intermediate compounding periods):</t>
  </si>
  <si>
    <t>95.617 * (1 + r) = 100</t>
  </si>
  <si>
    <t>Here r is the yield to maturity on this 1-year bill.</t>
  </si>
  <si>
    <t>1+r =</t>
  </si>
  <si>
    <t>100/95.617</t>
  </si>
  <si>
    <t>r =</t>
  </si>
  <si>
    <t xml:space="preserve"> (write or say as 4.5839%)</t>
  </si>
  <si>
    <t xml:space="preserve">  The yield to maturity on a 1-year T-Bill on January 7, 1999.</t>
  </si>
  <si>
    <t xml:space="preserve">r = </t>
  </si>
  <si>
    <t xml:space="preserve"> June 3, 2008, the yield to maturity on the 1-year T-Bill was 2.1747%</t>
  </si>
  <si>
    <t xml:space="preserve">  On Oct 6,2020 the yield to maturity on the 1-year bill is 14.18 basis points.</t>
  </si>
  <si>
    <r>
      <t xml:space="preserve">Where a </t>
    </r>
    <r>
      <rPr>
        <b/>
        <sz val="12"/>
        <color theme="1"/>
        <rFont val="Calibri"/>
        <family val="2"/>
        <scheme val="minor"/>
      </rPr>
      <t>basis point</t>
    </r>
    <r>
      <rPr>
        <sz val="12"/>
        <color theme="1"/>
        <rFont val="Calibri"/>
        <family val="2"/>
        <scheme val="minor"/>
      </rPr>
      <t xml:space="preserve"> is 1/100 of one percent.</t>
    </r>
  </si>
  <si>
    <t>3-month bill:</t>
  </si>
  <si>
    <t>98.893 * (1+r)^T = 100</t>
  </si>
  <si>
    <t>T is the time until the cash flow occurs in years.</t>
  </si>
  <si>
    <t>100/98.893 = (1+r)^T</t>
  </si>
  <si>
    <t>(100/98.893)^(1/T) = 1+r</t>
  </si>
  <si>
    <t xml:space="preserve"> The yield to maturity on the 3-month T-Bill on Jan 7, 1999</t>
  </si>
  <si>
    <t>On this same day I can buy a 90-day US Treasury bill for 99.67.</t>
  </si>
  <si>
    <t>Bank of America offers a 90-day certificate of deposit (FDIC-insured) with a yield to maturity of 1.2%, compounded monthly.</t>
  </si>
  <si>
    <t>Which do I prefer?</t>
  </si>
  <si>
    <t xml:space="preserve">    A: Liquidity:</t>
  </si>
  <si>
    <t>The bill is marektable and I could sell it at any point.</t>
  </si>
  <si>
    <t>The CD is not marketable if I want my money back before 90 days, I will suffer a penalty.</t>
  </si>
  <si>
    <t xml:space="preserve">        Yield to maturity?</t>
  </si>
  <si>
    <t>I have $50,000 to invest today.</t>
  </si>
  <si>
    <t>Bill Price:</t>
  </si>
  <si>
    <t xml:space="preserve"> Par value</t>
  </si>
  <si>
    <t xml:space="preserve">  Note that the par value exceeds the current market value -- since this bill sells at a discount to par.</t>
  </si>
  <si>
    <t>If I buy the 90-day bill the par amount  is:</t>
  </si>
  <si>
    <t>Today's value:</t>
  </si>
  <si>
    <t>ytm (annually compounded):</t>
  </si>
  <si>
    <t>Time:</t>
  </si>
  <si>
    <t>50000 * (1+r)^.25 = 50165.55</t>
  </si>
  <si>
    <t xml:space="preserve"> = (1+r)^.25</t>
  </si>
  <si>
    <t>= 1+r</t>
  </si>
  <si>
    <t xml:space="preserve"> = r</t>
  </si>
  <si>
    <t>Monthly Compounding:</t>
  </si>
  <si>
    <t>When compounding frequency is different from a year, we can convert the stated rate to an annual equivalent rate--or more correctly, an equivalent annually-compounded rate.</t>
  </si>
  <si>
    <t>EAY:</t>
  </si>
  <si>
    <t>general expression:</t>
  </si>
  <si>
    <t>(1+r/p)^p</t>
  </si>
  <si>
    <t xml:space="preserve"> where p is the number of compounding periods in a year.</t>
  </si>
  <si>
    <t>With monthly compounding, p = 12</t>
  </si>
  <si>
    <t xml:space="preserve"> this is the 1.2% compounded monthly, equivalent annual yield.</t>
  </si>
  <si>
    <t>Let’s look at the effect of more compounding:</t>
  </si>
  <si>
    <t>stated (nominal) rate:</t>
  </si>
  <si>
    <t>Compounding frequency:</t>
  </si>
  <si>
    <t>Annual</t>
  </si>
  <si>
    <t>p</t>
  </si>
  <si>
    <t>Semi-Annual</t>
  </si>
  <si>
    <t>Quarterly</t>
  </si>
  <si>
    <t>Monthly</t>
  </si>
  <si>
    <t>Daily</t>
  </si>
  <si>
    <t>Continuous</t>
  </si>
  <si>
    <t>Infinite</t>
  </si>
  <si>
    <t>EAY</t>
  </si>
  <si>
    <t>exp( r) - 1</t>
  </si>
  <si>
    <t>Summary:</t>
  </si>
  <si>
    <t>In this first concept we examine the cost of time.  We get at this by looking at riskless investments.</t>
  </si>
  <si>
    <t>Our first example is a US Treasury bill -- a debt obligation of the United States government to pay back its face value when it matures.</t>
  </si>
  <si>
    <t xml:space="preserve">The concept entails the present value, future value, time of investment, and the yield to maturity.  The yield to maturity has to </t>
  </si>
  <si>
    <t xml:space="preserve">     specify a compounding frequency.</t>
  </si>
  <si>
    <t>A STRIPS (or Strip) is similar to a bill -- a US Treasury obligation in which the owner gets the face value on maturity, and the terms may be</t>
  </si>
  <si>
    <t xml:space="preserve">     much longer than 1 year.  By definition a bill has an orginal term that is not longer than 1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</si>
</sst>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F800]dddd\,\ mmmm\ dd\,\ yyyy"/>
    <numFmt numFmtId="167" formatCode="_(* #,##0_);_(* \(#,##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43" fontId="0" fillId="0" borderId="0" xfId="1" applyFont="1"/>
    <xf numFmtId="167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0" xfId="0" quotePrefix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B136-29B7-F94D-8EE0-9ADD2041C905}">
  <dimension ref="A1:K115"/>
  <sheetViews>
    <sheetView tabSelected="1" topLeftCell="A101" zoomScale="160" zoomScaleNormal="160" workbookViewId="0">
      <selection activeCell="B116" sqref="B116"/>
    </sheetView>
  </sheetViews>
  <sheetFormatPr baseColWidth="10" defaultRowHeight="16" x14ac:dyDescent="0.2"/>
  <cols>
    <col min="1" max="1" width="22.5" bestFit="1" customWidth="1"/>
    <col min="3" max="3" width="25" customWidth="1"/>
    <col min="7" max="7" width="12.33203125" customWidth="1"/>
    <col min="8" max="8" width="11.33203125" bestFit="1" customWidth="1"/>
    <col min="9" max="9" width="20.83203125" bestFit="1" customWidth="1"/>
    <col min="10" max="10" width="12.1640625" customWidth="1"/>
  </cols>
  <sheetData>
    <row r="1" spans="1:8" x14ac:dyDescent="0.2">
      <c r="A1" t="s">
        <v>0</v>
      </c>
    </row>
    <row r="3" spans="1:8" x14ac:dyDescent="0.2">
      <c r="A3" s="1">
        <v>36167</v>
      </c>
      <c r="B3" t="s">
        <v>1</v>
      </c>
      <c r="C3">
        <v>95.617000000000004</v>
      </c>
      <c r="D3" t="s">
        <v>13</v>
      </c>
    </row>
    <row r="4" spans="1:8" x14ac:dyDescent="0.2">
      <c r="A4" s="1">
        <v>36167</v>
      </c>
      <c r="B4" t="s">
        <v>2</v>
      </c>
      <c r="C4">
        <v>98.893000000000001</v>
      </c>
    </row>
    <row r="5" spans="1:8" x14ac:dyDescent="0.2">
      <c r="C5" s="1"/>
    </row>
    <row r="6" spans="1:8" x14ac:dyDescent="0.2">
      <c r="C6" s="1"/>
    </row>
    <row r="7" spans="1:8" x14ac:dyDescent="0.2">
      <c r="A7" s="1">
        <v>39602</v>
      </c>
      <c r="B7" t="s">
        <v>1</v>
      </c>
      <c r="C7">
        <v>97.871611000000001</v>
      </c>
    </row>
    <row r="8" spans="1:8" x14ac:dyDescent="0.2">
      <c r="C8" s="1"/>
    </row>
    <row r="9" spans="1:8" x14ac:dyDescent="0.2">
      <c r="A9" s="1">
        <v>44110</v>
      </c>
      <c r="B9" s="1" t="s">
        <v>1</v>
      </c>
      <c r="C9">
        <v>99.858444000000006</v>
      </c>
    </row>
    <row r="13" spans="1:8" x14ac:dyDescent="0.2">
      <c r="A13" t="s">
        <v>3</v>
      </c>
    </row>
    <row r="14" spans="1:8" x14ac:dyDescent="0.2">
      <c r="B14" t="s">
        <v>5</v>
      </c>
      <c r="E14" t="s">
        <v>11</v>
      </c>
      <c r="H14" t="s">
        <v>12</v>
      </c>
    </row>
    <row r="15" spans="1:8" x14ac:dyDescent="0.2">
      <c r="B15" t="s">
        <v>6</v>
      </c>
    </row>
    <row r="16" spans="1:8" x14ac:dyDescent="0.2">
      <c r="B16" t="s">
        <v>10</v>
      </c>
    </row>
    <row r="17" spans="1:6" x14ac:dyDescent="0.2">
      <c r="B17" t="s">
        <v>4</v>
      </c>
    </row>
    <row r="18" spans="1:6" x14ac:dyDescent="0.2">
      <c r="B18" t="s">
        <v>9</v>
      </c>
    </row>
    <row r="19" spans="1:6" x14ac:dyDescent="0.2">
      <c r="B19" t="s">
        <v>7</v>
      </c>
    </row>
    <row r="20" spans="1:6" x14ac:dyDescent="0.2">
      <c r="B20" t="s">
        <v>8</v>
      </c>
    </row>
    <row r="24" spans="1:6" x14ac:dyDescent="0.2">
      <c r="A24" t="s">
        <v>14</v>
      </c>
    </row>
    <row r="26" spans="1:6" x14ac:dyDescent="0.2">
      <c r="A26" t="s">
        <v>15</v>
      </c>
      <c r="E26" s="3">
        <v>10000</v>
      </c>
      <c r="F26" t="s">
        <v>16</v>
      </c>
    </row>
    <row r="27" spans="1:6" x14ac:dyDescent="0.2">
      <c r="D27" t="s">
        <v>17</v>
      </c>
      <c r="E27">
        <f>C3</f>
        <v>95.617000000000004</v>
      </c>
      <c r="F27" t="s">
        <v>18</v>
      </c>
    </row>
    <row r="28" spans="1:6" x14ac:dyDescent="0.2">
      <c r="D28" t="s">
        <v>19</v>
      </c>
      <c r="E28" s="4">
        <f>E26*E27/100</f>
        <v>9561.7000000000007</v>
      </c>
    </row>
    <row r="30" spans="1:6" x14ac:dyDescent="0.2">
      <c r="A30" t="s">
        <v>20</v>
      </c>
    </row>
    <row r="31" spans="1:6" x14ac:dyDescent="0.2">
      <c r="A31" t="s">
        <v>21</v>
      </c>
    </row>
    <row r="32" spans="1:6" x14ac:dyDescent="0.2">
      <c r="A32" t="s">
        <v>22</v>
      </c>
    </row>
    <row r="33" spans="2:9" x14ac:dyDescent="0.2">
      <c r="B33" t="s">
        <v>23</v>
      </c>
    </row>
    <row r="34" spans="2:9" x14ac:dyDescent="0.2">
      <c r="C34" t="s">
        <v>24</v>
      </c>
    </row>
    <row r="35" spans="2:9" x14ac:dyDescent="0.2">
      <c r="C35" t="s">
        <v>25</v>
      </c>
    </row>
    <row r="36" spans="2:9" x14ac:dyDescent="0.2">
      <c r="C36" t="s">
        <v>26</v>
      </c>
    </row>
    <row r="38" spans="2:9" x14ac:dyDescent="0.2">
      <c r="B38" t="s">
        <v>27</v>
      </c>
    </row>
    <row r="39" spans="2:9" x14ac:dyDescent="0.2">
      <c r="B39" t="s">
        <v>28</v>
      </c>
      <c r="C39">
        <v>0</v>
      </c>
      <c r="D39">
        <v>1</v>
      </c>
    </row>
    <row r="40" spans="2:9" x14ac:dyDescent="0.2">
      <c r="B40" t="s">
        <v>29</v>
      </c>
      <c r="C40">
        <f>-C3</f>
        <v>-95.617000000000004</v>
      </c>
      <c r="D40">
        <v>100</v>
      </c>
    </row>
    <row r="42" spans="2:9" x14ac:dyDescent="0.2">
      <c r="B42" t="s">
        <v>30</v>
      </c>
    </row>
    <row r="43" spans="2:9" x14ac:dyDescent="0.2">
      <c r="C43" t="s">
        <v>31</v>
      </c>
    </row>
    <row r="44" spans="2:9" x14ac:dyDescent="0.2">
      <c r="C44" t="s">
        <v>32</v>
      </c>
    </row>
    <row r="45" spans="2:9" x14ac:dyDescent="0.2">
      <c r="C45" t="s">
        <v>33</v>
      </c>
    </row>
    <row r="46" spans="2:9" x14ac:dyDescent="0.2">
      <c r="C46" t="s">
        <v>34</v>
      </c>
    </row>
    <row r="48" spans="2:9" x14ac:dyDescent="0.2">
      <c r="C48" t="s">
        <v>35</v>
      </c>
      <c r="G48" t="s">
        <v>36</v>
      </c>
      <c r="I48" t="s">
        <v>37</v>
      </c>
    </row>
    <row r="49" spans="2:11" x14ac:dyDescent="0.2">
      <c r="G49" t="s">
        <v>38</v>
      </c>
      <c r="H49" t="s">
        <v>39</v>
      </c>
    </row>
    <row r="50" spans="2:11" x14ac:dyDescent="0.2">
      <c r="G50">
        <f>100/C3</f>
        <v>1.0458391290251734</v>
      </c>
    </row>
    <row r="51" spans="2:11" x14ac:dyDescent="0.2">
      <c r="G51" t="s">
        <v>40</v>
      </c>
      <c r="H51">
        <f>G50-1</f>
        <v>4.5839129025173397E-2</v>
      </c>
      <c r="I51" t="s">
        <v>41</v>
      </c>
      <c r="K51" t="s">
        <v>42</v>
      </c>
    </row>
    <row r="53" spans="2:11" x14ac:dyDescent="0.2">
      <c r="H53">
        <f>100/C7</f>
        <v>1.0217467453355804</v>
      </c>
    </row>
    <row r="54" spans="2:11" x14ac:dyDescent="0.2">
      <c r="G54" t="s">
        <v>43</v>
      </c>
      <c r="H54">
        <f>H53-1</f>
        <v>2.1746745335580409E-2</v>
      </c>
      <c r="I54" t="s">
        <v>44</v>
      </c>
    </row>
    <row r="56" spans="2:11" x14ac:dyDescent="0.2">
      <c r="G56" t="s">
        <v>40</v>
      </c>
      <c r="H56">
        <f>100/C9</f>
        <v>1.001417566650648</v>
      </c>
      <c r="I56" t="s">
        <v>45</v>
      </c>
    </row>
    <row r="57" spans="2:11" x14ac:dyDescent="0.2">
      <c r="I57" t="s">
        <v>46</v>
      </c>
    </row>
    <row r="60" spans="2:11" x14ac:dyDescent="0.2">
      <c r="C60" t="s">
        <v>47</v>
      </c>
    </row>
    <row r="61" spans="2:11" x14ac:dyDescent="0.2">
      <c r="B61" t="s">
        <v>27</v>
      </c>
    </row>
    <row r="62" spans="2:11" x14ac:dyDescent="0.2">
      <c r="B62" t="s">
        <v>28</v>
      </c>
      <c r="C62">
        <v>0</v>
      </c>
      <c r="D62">
        <v>0.25</v>
      </c>
    </row>
    <row r="63" spans="2:11" x14ac:dyDescent="0.2">
      <c r="B63" t="s">
        <v>29</v>
      </c>
      <c r="C63">
        <f>-C4</f>
        <v>-98.893000000000001</v>
      </c>
      <c r="D63">
        <v>100</v>
      </c>
      <c r="G63" t="s">
        <v>48</v>
      </c>
      <c r="I63" t="s">
        <v>49</v>
      </c>
    </row>
    <row r="64" spans="2:11" x14ac:dyDescent="0.2">
      <c r="G64" t="s">
        <v>50</v>
      </c>
    </row>
    <row r="65" spans="1:9" x14ac:dyDescent="0.2">
      <c r="G65" t="s">
        <v>51</v>
      </c>
    </row>
    <row r="66" spans="1:9" x14ac:dyDescent="0.2">
      <c r="G66">
        <f>(D63/-C63)^(1/D62)</f>
        <v>1.0455331155112595</v>
      </c>
    </row>
    <row r="67" spans="1:9" x14ac:dyDescent="0.2">
      <c r="G67">
        <f>G66-1</f>
        <v>4.5533115511259492E-2</v>
      </c>
      <c r="H67" t="s">
        <v>52</v>
      </c>
    </row>
    <row r="69" spans="1:9" x14ac:dyDescent="0.2">
      <c r="A69" t="s">
        <v>54</v>
      </c>
    </row>
    <row r="70" spans="1:9" x14ac:dyDescent="0.2">
      <c r="A70" t="s">
        <v>53</v>
      </c>
    </row>
    <row r="71" spans="1:9" x14ac:dyDescent="0.2">
      <c r="A71" t="s">
        <v>55</v>
      </c>
      <c r="H71">
        <f>G72^2</f>
        <v>25</v>
      </c>
    </row>
    <row r="72" spans="1:9" x14ac:dyDescent="0.2">
      <c r="A72" t="s">
        <v>56</v>
      </c>
      <c r="B72" t="s">
        <v>57</v>
      </c>
      <c r="G72">
        <v>5</v>
      </c>
      <c r="H72">
        <f>H71^(1/2)</f>
        <v>5</v>
      </c>
    </row>
    <row r="73" spans="1:9" x14ac:dyDescent="0.2">
      <c r="B73" t="s">
        <v>58</v>
      </c>
    </row>
    <row r="75" spans="1:9" x14ac:dyDescent="0.2">
      <c r="A75" t="s">
        <v>59</v>
      </c>
    </row>
    <row r="76" spans="1:9" x14ac:dyDescent="0.2">
      <c r="B76" t="s">
        <v>60</v>
      </c>
      <c r="D76">
        <v>50000</v>
      </c>
      <c r="E76" t="s">
        <v>61</v>
      </c>
      <c r="F76">
        <v>99.67</v>
      </c>
    </row>
    <row r="77" spans="1:9" x14ac:dyDescent="0.2">
      <c r="B77" t="s">
        <v>64</v>
      </c>
      <c r="D77" s="2">
        <f>D76/(F76/100)</f>
        <v>50165.546302799237</v>
      </c>
      <c r="E77" t="s">
        <v>62</v>
      </c>
      <c r="F77" t="s">
        <v>63</v>
      </c>
    </row>
    <row r="78" spans="1:9" x14ac:dyDescent="0.2">
      <c r="C78" t="s">
        <v>65</v>
      </c>
      <c r="D78" s="5">
        <f>D77*F76/100</f>
        <v>50000</v>
      </c>
      <c r="G78" t="s">
        <v>67</v>
      </c>
      <c r="H78">
        <v>0</v>
      </c>
      <c r="I78">
        <v>0.25</v>
      </c>
    </row>
    <row r="79" spans="1:9" x14ac:dyDescent="0.2">
      <c r="C79" t="s">
        <v>66</v>
      </c>
      <c r="H79" s="6">
        <f>-D78</f>
        <v>-50000</v>
      </c>
      <c r="I79" s="5">
        <f>D77</f>
        <v>50165.546302799237</v>
      </c>
    </row>
    <row r="81" spans="1:9" x14ac:dyDescent="0.2">
      <c r="H81" t="s">
        <v>68</v>
      </c>
    </row>
    <row r="82" spans="1:9" x14ac:dyDescent="0.2">
      <c r="H82">
        <f>I79/-H79</f>
        <v>1.0033109260559847</v>
      </c>
      <c r="I82" s="7" t="s">
        <v>69</v>
      </c>
    </row>
    <row r="83" spans="1:9" x14ac:dyDescent="0.2">
      <c r="H83">
        <f>H82^(1/I78)</f>
        <v>1.0133096229127483</v>
      </c>
      <c r="I83" s="7" t="s">
        <v>70</v>
      </c>
    </row>
    <row r="84" spans="1:9" x14ac:dyDescent="0.2">
      <c r="H84">
        <f>H83-1</f>
        <v>1.3309622912748287E-2</v>
      </c>
      <c r="I84" s="7" t="s">
        <v>71</v>
      </c>
    </row>
    <row r="87" spans="1:9" x14ac:dyDescent="0.2">
      <c r="A87" t="s">
        <v>72</v>
      </c>
      <c r="B87">
        <v>1.2E-2</v>
      </c>
    </row>
    <row r="88" spans="1:9" x14ac:dyDescent="0.2">
      <c r="B88" t="s">
        <v>28</v>
      </c>
      <c r="C88">
        <v>0</v>
      </c>
      <c r="D88">
        <f>1/12</f>
        <v>8.3333333333333329E-2</v>
      </c>
      <c r="E88">
        <f>2/12</f>
        <v>0.16666666666666666</v>
      </c>
      <c r="F88">
        <f>3/12</f>
        <v>0.25</v>
      </c>
    </row>
    <row r="89" spans="1:9" x14ac:dyDescent="0.2">
      <c r="C89" s="6">
        <f>-D78</f>
        <v>-50000</v>
      </c>
      <c r="D89" s="5">
        <f>D78*(1+B87/12)</f>
        <v>50049.999999999993</v>
      </c>
      <c r="E89" s="5">
        <f>D89*(1+B87/12)</f>
        <v>50100.049999999988</v>
      </c>
      <c r="F89" s="5">
        <f>E89*(1+B87/12)</f>
        <v>50150.150049999982</v>
      </c>
    </row>
    <row r="90" spans="1:9" x14ac:dyDescent="0.2">
      <c r="F90" s="5">
        <f>D78*(1+B87/12)^(12*F88)</f>
        <v>50150.150049999975</v>
      </c>
    </row>
    <row r="92" spans="1:9" x14ac:dyDescent="0.2">
      <c r="A92" t="s">
        <v>73</v>
      </c>
    </row>
    <row r="93" spans="1:9" x14ac:dyDescent="0.2">
      <c r="B93" t="s">
        <v>74</v>
      </c>
      <c r="C93" t="s">
        <v>75</v>
      </c>
      <c r="D93" t="s">
        <v>76</v>
      </c>
      <c r="E93" t="s">
        <v>77</v>
      </c>
    </row>
    <row r="94" spans="1:9" x14ac:dyDescent="0.2">
      <c r="E94" t="s">
        <v>78</v>
      </c>
    </row>
    <row r="95" spans="1:9" x14ac:dyDescent="0.2">
      <c r="D95">
        <f>(1+B87/12)^12</f>
        <v>1.0120662204957913</v>
      </c>
      <c r="E95" t="s">
        <v>79</v>
      </c>
    </row>
    <row r="97" spans="1:10" x14ac:dyDescent="0.2">
      <c r="C97" t="s">
        <v>80</v>
      </c>
    </row>
    <row r="98" spans="1:10" x14ac:dyDescent="0.2">
      <c r="D98" t="s">
        <v>81</v>
      </c>
      <c r="F98" s="8">
        <v>0.03</v>
      </c>
      <c r="H98" t="s">
        <v>84</v>
      </c>
      <c r="I98" t="s">
        <v>91</v>
      </c>
    </row>
    <row r="99" spans="1:10" x14ac:dyDescent="0.2">
      <c r="E99" t="s">
        <v>82</v>
      </c>
      <c r="G99" t="s">
        <v>83</v>
      </c>
      <c r="H99">
        <v>1</v>
      </c>
      <c r="I99">
        <f>(1+$F$98/H99)^H99-1</f>
        <v>3.0000000000000027E-2</v>
      </c>
    </row>
    <row r="100" spans="1:10" x14ac:dyDescent="0.2">
      <c r="G100" t="s">
        <v>85</v>
      </c>
      <c r="H100">
        <v>2</v>
      </c>
      <c r="I100">
        <f t="shared" ref="I100:I103" si="0">(1+$F$98/H100)^H100-1</f>
        <v>3.0224999999999724E-2</v>
      </c>
    </row>
    <row r="101" spans="1:10" x14ac:dyDescent="0.2">
      <c r="G101" t="s">
        <v>86</v>
      </c>
      <c r="H101">
        <v>4</v>
      </c>
      <c r="I101">
        <f t="shared" si="0"/>
        <v>3.0339190664062876E-2</v>
      </c>
    </row>
    <row r="102" spans="1:10" x14ac:dyDescent="0.2">
      <c r="G102" t="s">
        <v>87</v>
      </c>
      <c r="H102">
        <v>12</v>
      </c>
      <c r="I102">
        <f t="shared" si="0"/>
        <v>3.0415956913506736E-2</v>
      </c>
    </row>
    <row r="103" spans="1:10" x14ac:dyDescent="0.2">
      <c r="G103" t="s">
        <v>88</v>
      </c>
      <c r="H103">
        <v>365</v>
      </c>
      <c r="I103">
        <f t="shared" si="0"/>
        <v>3.0453263600558333E-2</v>
      </c>
    </row>
    <row r="104" spans="1:10" x14ac:dyDescent="0.2">
      <c r="G104" t="s">
        <v>89</v>
      </c>
      <c r="H104" t="s">
        <v>90</v>
      </c>
      <c r="I104">
        <f>EXP(F98)-1</f>
        <v>3.0454533953516938E-2</v>
      </c>
      <c r="J104" t="s">
        <v>92</v>
      </c>
    </row>
    <row r="108" spans="1:10" x14ac:dyDescent="0.2">
      <c r="A108" t="s">
        <v>93</v>
      </c>
    </row>
    <row r="109" spans="1:10" x14ac:dyDescent="0.2">
      <c r="B109" t="s">
        <v>94</v>
      </c>
    </row>
    <row r="110" spans="1:10" x14ac:dyDescent="0.2">
      <c r="B110" t="s">
        <v>95</v>
      </c>
    </row>
    <row r="111" spans="1:10" x14ac:dyDescent="0.2">
      <c r="B111" t="s">
        <v>96</v>
      </c>
    </row>
    <row r="112" spans="1:10" x14ac:dyDescent="0.2">
      <c r="B112" t="s">
        <v>97</v>
      </c>
    </row>
    <row r="114" spans="2:2" x14ac:dyDescent="0.2">
      <c r="B114" t="s">
        <v>98</v>
      </c>
    </row>
    <row r="115" spans="2:2" x14ac:dyDescent="0.2">
      <c r="B11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2020-10-15T00:06:21Z</dcterms:created>
  <dcterms:modified xsi:type="dcterms:W3CDTF">2020-10-20T17:53:04Z</dcterms:modified>
</cp:coreProperties>
</file>