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740" windowWidth="24800" windowHeight="1676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6" i="1"/>
  <c r="D74"/>
  <c r="D70"/>
  <c r="B69"/>
  <c r="C60"/>
  <c r="F54"/>
  <c r="F45"/>
  <c r="F17"/>
  <c r="E18"/>
  <c r="E30"/>
  <c r="E31"/>
  <c r="F34"/>
  <c r="D29"/>
  <c r="E35"/>
  <c r="E36"/>
  <c r="E37"/>
  <c r="D33"/>
  <c r="F21"/>
  <c r="F22"/>
  <c r="F23"/>
  <c r="F24"/>
  <c r="C12"/>
  <c r="C13"/>
  <c r="F7"/>
</calcChain>
</file>

<file path=xl/sharedStrings.xml><?xml version="1.0" encoding="utf-8"?>
<sst xmlns="http://schemas.openxmlformats.org/spreadsheetml/2006/main" count="73" uniqueCount="58">
  <si>
    <t>4. Saving for College</t>
    <phoneticPr fontId="2" type="noConversion"/>
  </si>
  <si>
    <t>Time Line:</t>
    <phoneticPr fontId="2" type="noConversion"/>
  </si>
  <si>
    <t>Time (Yrs):</t>
    <phoneticPr fontId="2" type="noConversion"/>
  </si>
  <si>
    <t>?</t>
    <phoneticPr fontId="2" type="noConversion"/>
  </si>
  <si>
    <t xml:space="preserve">      &lt;----</t>
    <phoneticPr fontId="2" type="noConversion"/>
  </si>
  <si>
    <t xml:space="preserve">  4% cc          -----&gt;</t>
    <phoneticPr fontId="2" type="noConversion"/>
  </si>
  <si>
    <t xml:space="preserve">40000 * exp(-.04 * 18) = </t>
    <phoneticPr fontId="2" type="noConversion"/>
  </si>
  <si>
    <t>5. Time it takes for money to triple?</t>
    <phoneticPr fontId="2" type="noConversion"/>
  </si>
  <si>
    <t>?</t>
    <phoneticPr fontId="2" type="noConversion"/>
  </si>
  <si>
    <t xml:space="preserve">     5% cc          -----&gt;</t>
    <phoneticPr fontId="2" type="noConversion"/>
  </si>
  <si>
    <t>1 * (1 + .05/12)^(12*T) = 3</t>
    <phoneticPr fontId="2" type="noConversion"/>
  </si>
  <si>
    <t>Solve for T</t>
    <phoneticPr fontId="2" type="noConversion"/>
  </si>
  <si>
    <t>12*T ln(1 + .05/12) = ln(3)</t>
    <phoneticPr fontId="2" type="noConversion"/>
  </si>
  <si>
    <t xml:space="preserve">  Just over 22 years.</t>
    <phoneticPr fontId="2" type="noConversion"/>
  </si>
  <si>
    <t>Verify:</t>
    <phoneticPr fontId="2" type="noConversion"/>
  </si>
  <si>
    <t>6. EAY</t>
    <phoneticPr fontId="2" type="noConversion"/>
  </si>
  <si>
    <t xml:space="preserve"> daily</t>
    <phoneticPr fontId="2" type="noConversion"/>
  </si>
  <si>
    <t xml:space="preserve">  cc</t>
    <phoneticPr fontId="2" type="noConversion"/>
  </si>
  <si>
    <t>Sell 10,000 par value:</t>
    <phoneticPr fontId="2" type="noConversion"/>
  </si>
  <si>
    <t>Profit:</t>
    <phoneticPr fontId="2" type="noConversion"/>
  </si>
  <si>
    <t>yield on the holding period:</t>
    <phoneticPr fontId="2" type="noConversion"/>
  </si>
  <si>
    <t xml:space="preserve">9780 * exp(r *.25) = </t>
    <phoneticPr fontId="2" type="noConversion"/>
  </si>
  <si>
    <t xml:space="preserve">exp(.25r) = </t>
    <phoneticPr fontId="2" type="noConversion"/>
  </si>
  <si>
    <t xml:space="preserve">.25r = </t>
    <phoneticPr fontId="2" type="noConversion"/>
  </si>
  <si>
    <t xml:space="preserve">  If the yield does not change this will be your holding period return over any period.</t>
    <phoneticPr fontId="2" type="noConversion"/>
  </si>
  <si>
    <t>97.8 * (1 + r/12)^(12 * T) = 100</t>
    <phoneticPr fontId="2" type="noConversion"/>
  </si>
  <si>
    <t xml:space="preserve">(1 + r/12)^(12T) = </t>
    <phoneticPr fontId="2" type="noConversion"/>
  </si>
  <si>
    <t xml:space="preserve">(1 + r/12) = </t>
    <phoneticPr fontId="2" type="noConversion"/>
  </si>
  <si>
    <t xml:space="preserve">r/12 = </t>
    <phoneticPr fontId="2" type="noConversion"/>
  </si>
  <si>
    <t>2. CD</t>
    <phoneticPr fontId="2" type="noConversion"/>
  </si>
  <si>
    <t>?</t>
    <phoneticPr fontId="2" type="noConversion"/>
  </si>
  <si>
    <t>Earns 5% compounded monthly.</t>
    <phoneticPr fontId="2" type="noConversion"/>
  </si>
  <si>
    <t>rate:</t>
    <phoneticPr fontId="2" type="noConversion"/>
  </si>
  <si>
    <t>comp freq:</t>
    <phoneticPr fontId="2" type="noConversion"/>
  </si>
  <si>
    <t>3. CD</t>
    <phoneticPr fontId="2" type="noConversion"/>
  </si>
  <si>
    <t>This has to be larger than the cc yield and smaller than the bond-equivalent yield --of course all are ways of saying the same thing -- how to turn the discount factor into 1 over the term.</t>
    <phoneticPr fontId="2" type="noConversion"/>
  </si>
  <si>
    <t xml:space="preserve">  This has to be lower than the semi-annually compounded yield.</t>
    <phoneticPr fontId="2" type="noConversion"/>
  </si>
  <si>
    <t>Buy 10,000 par and sell after 3 months, same yield.</t>
    <phoneticPr fontId="2" type="noConversion"/>
  </si>
  <si>
    <t>Purchase Amount:</t>
    <phoneticPr fontId="2" type="noConversion"/>
  </si>
  <si>
    <t>After 3 months the bill's price is:</t>
    <phoneticPr fontId="2" type="noConversion"/>
  </si>
  <si>
    <t>1. 6 month bill:</t>
    <phoneticPr fontId="2" type="noConversion"/>
  </si>
  <si>
    <t>Time Line:</t>
    <phoneticPr fontId="2" type="noConversion"/>
  </si>
  <si>
    <t xml:space="preserve">    Time (Yrs):</t>
    <phoneticPr fontId="2" type="noConversion"/>
  </si>
  <si>
    <t xml:space="preserve">     Cash Flow:</t>
    <phoneticPr fontId="2" type="noConversion"/>
  </si>
  <si>
    <t>6-month Discount factor: Today's price of $1 to be paid in 6 months:</t>
    <phoneticPr fontId="2" type="noConversion"/>
  </si>
  <si>
    <t xml:space="preserve">The good thing about the discount factor is that it does not require specification of a compounding frequency </t>
    <phoneticPr fontId="2" type="noConversion"/>
  </si>
  <si>
    <t xml:space="preserve">  (since it is compatible with all frequencies -- it is not a rate -- it is a price.)</t>
    <phoneticPr fontId="2" type="noConversion"/>
  </si>
  <si>
    <t>Yield on the security:</t>
    <phoneticPr fontId="2" type="noConversion"/>
  </si>
  <si>
    <t>semi-annually compounded:</t>
    <phoneticPr fontId="2" type="noConversion"/>
  </si>
  <si>
    <t>97.8 * (1+r/2)^(2*T) = 100</t>
    <phoneticPr fontId="2" type="noConversion"/>
  </si>
  <si>
    <t>1+r/2 =</t>
    <phoneticPr fontId="2" type="noConversion"/>
  </si>
  <si>
    <t xml:space="preserve">r = </t>
    <phoneticPr fontId="2" type="noConversion"/>
  </si>
  <si>
    <t>continuously-compounded:</t>
    <phoneticPr fontId="2" type="noConversion"/>
  </si>
  <si>
    <t>97.8 * exp(r*T) = 100</t>
    <phoneticPr fontId="2" type="noConversion"/>
  </si>
  <si>
    <t>exp(.5 r)+ = 100/97.8</t>
    <phoneticPr fontId="2" type="noConversion"/>
  </si>
  <si>
    <t>.5 r = ln(100/97.8)</t>
    <phoneticPr fontId="2" type="noConversion"/>
  </si>
  <si>
    <t>monthly compounded:</t>
    <phoneticPr fontId="2" type="noConversion"/>
  </si>
  <si>
    <t>cont</t>
    <phoneticPr fontId="2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</si>
</sst>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76"/>
  <sheetViews>
    <sheetView tabSelected="1" workbookViewId="0">
      <selection activeCell="D74" sqref="D74"/>
    </sheetView>
  </sheetViews>
  <sheetFormatPr baseColWidth="10" defaultRowHeight="13"/>
  <sheetData>
    <row r="1" spans="1:6">
      <c r="A1" t="s">
        <v>40</v>
      </c>
      <c r="C1">
        <v>97.8</v>
      </c>
    </row>
    <row r="3" spans="1:6">
      <c r="A3" t="s">
        <v>41</v>
      </c>
    </row>
    <row r="4" spans="1:6">
      <c r="A4" t="s">
        <v>42</v>
      </c>
      <c r="B4">
        <v>0</v>
      </c>
      <c r="F4">
        <v>0.5</v>
      </c>
    </row>
    <row r="5" spans="1:6">
      <c r="A5" t="s">
        <v>43</v>
      </c>
      <c r="B5">
        <v>97.8</v>
      </c>
      <c r="F5">
        <v>100</v>
      </c>
    </row>
    <row r="7" spans="1:6">
      <c r="A7" t="s">
        <v>44</v>
      </c>
      <c r="F7" s="4">
        <f>B5/100</f>
        <v>0.97799999999999998</v>
      </c>
    </row>
    <row r="8" spans="1:6">
      <c r="B8" t="s">
        <v>45</v>
      </c>
    </row>
    <row r="9" spans="1:6">
      <c r="B9" t="s">
        <v>46</v>
      </c>
    </row>
    <row r="10" spans="1:6">
      <c r="A10" t="s">
        <v>47</v>
      </c>
    </row>
    <row r="11" spans="1:6">
      <c r="B11" t="s">
        <v>48</v>
      </c>
      <c r="D11" t="s">
        <v>49</v>
      </c>
    </row>
    <row r="12" spans="1:6">
      <c r="B12" t="s">
        <v>50</v>
      </c>
      <c r="C12">
        <f>100/B5</f>
        <v>1.0224948875255624</v>
      </c>
    </row>
    <row r="13" spans="1:6">
      <c r="B13" t="s">
        <v>51</v>
      </c>
      <c r="C13" s="1">
        <f>2*(C12-1)</f>
        <v>4.4989775051124781E-2</v>
      </c>
    </row>
    <row r="15" spans="1:6">
      <c r="B15" t="s">
        <v>52</v>
      </c>
      <c r="D15" t="s">
        <v>53</v>
      </c>
    </row>
    <row r="16" spans="1:6">
      <c r="D16" t="s">
        <v>54</v>
      </c>
    </row>
    <row r="17" spans="1:6">
      <c r="D17" t="s">
        <v>55</v>
      </c>
      <c r="F17">
        <f>LN(100/97.8)</f>
        <v>2.2245608947319737E-2</v>
      </c>
    </row>
    <row r="18" spans="1:6">
      <c r="D18" t="s">
        <v>51</v>
      </c>
      <c r="E18" s="1">
        <f>2*F17</f>
        <v>4.4491217894639473E-2</v>
      </c>
      <c r="F18" t="s">
        <v>36</v>
      </c>
    </row>
    <row r="20" spans="1:6">
      <c r="B20" t="s">
        <v>56</v>
      </c>
      <c r="D20" t="s">
        <v>25</v>
      </c>
    </row>
    <row r="21" spans="1:6">
      <c r="D21" t="s">
        <v>26</v>
      </c>
      <c r="F21">
        <f>F5/B5</f>
        <v>1.0224948875255624</v>
      </c>
    </row>
    <row r="22" spans="1:6">
      <c r="D22" t="s">
        <v>27</v>
      </c>
      <c r="F22">
        <f>F21^(1/6)</f>
        <v>1.003714483147814</v>
      </c>
    </row>
    <row r="23" spans="1:6">
      <c r="D23" t="s">
        <v>28</v>
      </c>
      <c r="F23">
        <f>F22-1</f>
        <v>3.7144831478139739E-3</v>
      </c>
    </row>
    <row r="24" spans="1:6">
      <c r="D24" t="s">
        <v>51</v>
      </c>
      <c r="F24" s="1">
        <f>12*F23</f>
        <v>4.4573797773767687E-2</v>
      </c>
    </row>
    <row r="26" spans="1:6">
      <c r="B26" t="s">
        <v>35</v>
      </c>
    </row>
    <row r="28" spans="1:6">
      <c r="A28" t="s">
        <v>37</v>
      </c>
    </row>
    <row r="29" spans="1:6">
      <c r="B29" t="s">
        <v>38</v>
      </c>
      <c r="D29" s="5">
        <f>10000*C1/100</f>
        <v>9780</v>
      </c>
    </row>
    <row r="30" spans="1:6">
      <c r="B30" t="s">
        <v>39</v>
      </c>
      <c r="E30">
        <f>100*EXP(-0.25*E18)</f>
        <v>98.893882520608926</v>
      </c>
    </row>
    <row r="31" spans="1:6">
      <c r="B31" t="s">
        <v>18</v>
      </c>
      <c r="E31" s="5">
        <f>10000*E30/100</f>
        <v>9889.3882520608931</v>
      </c>
    </row>
    <row r="33" spans="1:6">
      <c r="B33" t="s">
        <v>19</v>
      </c>
      <c r="D33" s="5">
        <f>E31-D29</f>
        <v>109.38825206089314</v>
      </c>
    </row>
    <row r="34" spans="1:6">
      <c r="B34" t="s">
        <v>20</v>
      </c>
      <c r="D34" t="s">
        <v>21</v>
      </c>
      <c r="F34">
        <f>E31</f>
        <v>9889.3882520608931</v>
      </c>
    </row>
    <row r="35" spans="1:6">
      <c r="D35" t="s">
        <v>22</v>
      </c>
      <c r="E35">
        <f>F34/D29</f>
        <v>1.0111848928487621</v>
      </c>
    </row>
    <row r="36" spans="1:6">
      <c r="D36" t="s">
        <v>23</v>
      </c>
      <c r="E36">
        <f>LN(E35)</f>
        <v>1.1122804473659934E-2</v>
      </c>
    </row>
    <row r="37" spans="1:6">
      <c r="D37" t="s">
        <v>51</v>
      </c>
      <c r="E37" s="1">
        <f>4*E36</f>
        <v>4.4491217894639737E-2</v>
      </c>
      <c r="F37" t="s">
        <v>24</v>
      </c>
    </row>
    <row r="39" spans="1:6">
      <c r="A39" t="s">
        <v>29</v>
      </c>
    </row>
    <row r="40" spans="1:6">
      <c r="A40" t="s">
        <v>41</v>
      </c>
    </row>
    <row r="41" spans="1:6">
      <c r="A41" t="s">
        <v>42</v>
      </c>
      <c r="B41" s="2">
        <v>0</v>
      </c>
      <c r="F41" s="2">
        <v>5</v>
      </c>
    </row>
    <row r="42" spans="1:6">
      <c r="A42" t="s">
        <v>43</v>
      </c>
      <c r="B42" s="2">
        <v>2000</v>
      </c>
      <c r="F42" s="2" t="s">
        <v>30</v>
      </c>
    </row>
    <row r="43" spans="1:6">
      <c r="A43" t="s">
        <v>31</v>
      </c>
    </row>
    <row r="44" spans="1:6">
      <c r="A44" t="s">
        <v>32</v>
      </c>
      <c r="B44">
        <v>0.05</v>
      </c>
    </row>
    <row r="45" spans="1:6">
      <c r="A45" t="s">
        <v>33</v>
      </c>
      <c r="B45">
        <v>12</v>
      </c>
      <c r="F45" s="3">
        <f>B42*(1+B44/B45)^(F41*B45)</f>
        <v>2566.7173570070281</v>
      </c>
    </row>
    <row r="48" spans="1:6">
      <c r="A48" t="s">
        <v>34</v>
      </c>
    </row>
    <row r="49" spans="1:7">
      <c r="A49" t="s">
        <v>41</v>
      </c>
    </row>
    <row r="50" spans="1:7">
      <c r="A50" t="s">
        <v>42</v>
      </c>
      <c r="B50" s="2">
        <v>0</v>
      </c>
      <c r="F50" s="2">
        <v>3</v>
      </c>
    </row>
    <row r="51" spans="1:7">
      <c r="A51" t="s">
        <v>43</v>
      </c>
      <c r="B51" s="2">
        <v>12000</v>
      </c>
      <c r="F51" s="2" t="s">
        <v>30</v>
      </c>
    </row>
    <row r="52" spans="1:7">
      <c r="A52" t="s">
        <v>31</v>
      </c>
    </row>
    <row r="53" spans="1:7">
      <c r="A53" t="s">
        <v>32</v>
      </c>
      <c r="B53">
        <v>3.5000000000000003E-2</v>
      </c>
    </row>
    <row r="54" spans="1:7">
      <c r="A54" t="s">
        <v>33</v>
      </c>
      <c r="B54" t="s">
        <v>57</v>
      </c>
      <c r="F54" s="3">
        <f>B51*EXP(B53*F50)</f>
        <v>13328.527324268462</v>
      </c>
    </row>
    <row r="56" spans="1:7">
      <c r="A56" t="s">
        <v>0</v>
      </c>
    </row>
    <row r="57" spans="1:7">
      <c r="A57" t="s">
        <v>1</v>
      </c>
    </row>
    <row r="58" spans="1:7">
      <c r="B58" t="s">
        <v>2</v>
      </c>
      <c r="C58" s="2">
        <v>0</v>
      </c>
      <c r="D58" s="2"/>
      <c r="E58" s="2"/>
      <c r="F58" s="2"/>
      <c r="G58" s="2">
        <v>18</v>
      </c>
    </row>
    <row r="59" spans="1:7">
      <c r="C59" s="2" t="s">
        <v>3</v>
      </c>
      <c r="D59" t="s">
        <v>4</v>
      </c>
      <c r="E59" s="6" t="s">
        <v>5</v>
      </c>
      <c r="F59" s="2"/>
      <c r="G59" s="5">
        <v>40000</v>
      </c>
    </row>
    <row r="60" spans="1:7">
      <c r="A60" t="s">
        <v>6</v>
      </c>
      <c r="C60" s="3">
        <f>G59*EXP(-0.04*G58)</f>
        <v>19470.090238398869</v>
      </c>
    </row>
    <row r="64" spans="1:7">
      <c r="A64" t="s">
        <v>7</v>
      </c>
    </row>
    <row r="65" spans="1:7">
      <c r="B65" t="s">
        <v>2</v>
      </c>
      <c r="C65" s="2">
        <v>0</v>
      </c>
      <c r="D65" s="2"/>
      <c r="E65" s="2"/>
      <c r="F65" s="2"/>
      <c r="G65" s="2" t="s">
        <v>8</v>
      </c>
    </row>
    <row r="66" spans="1:7">
      <c r="C66" s="7">
        <v>1</v>
      </c>
      <c r="D66" t="s">
        <v>4</v>
      </c>
      <c r="E66" s="6" t="s">
        <v>9</v>
      </c>
      <c r="F66" s="2"/>
      <c r="G66" s="7">
        <v>3</v>
      </c>
    </row>
    <row r="67" spans="1:7">
      <c r="A67" t="s">
        <v>10</v>
      </c>
      <c r="C67" s="3"/>
      <c r="D67" t="s">
        <v>11</v>
      </c>
    </row>
    <row r="68" spans="1:7">
      <c r="A68" t="s">
        <v>12</v>
      </c>
    </row>
    <row r="69" spans="1:7">
      <c r="B69">
        <f>LN(3)/(LN(1+0.05/12)*12)</f>
        <v>22.017989562891991</v>
      </c>
      <c r="C69" t="s">
        <v>13</v>
      </c>
    </row>
    <row r="70" spans="1:7">
      <c r="C70" t="s">
        <v>14</v>
      </c>
      <c r="D70">
        <f>(1+0.05/12)^(12*B69)</f>
        <v>3.0000000000000009</v>
      </c>
    </row>
    <row r="73" spans="1:7">
      <c r="A73" t="s">
        <v>15</v>
      </c>
    </row>
    <row r="74" spans="1:7">
      <c r="B74">
        <v>0.09</v>
      </c>
      <c r="C74" t="s">
        <v>16</v>
      </c>
      <c r="D74" s="8">
        <f>(1+B74/365)^365-1</f>
        <v>9.4162144930034941E-2</v>
      </c>
    </row>
    <row r="76" spans="1:7">
      <c r="B76">
        <v>7.0000000000000007E-2</v>
      </c>
      <c r="C76" t="s">
        <v>17</v>
      </c>
      <c r="D76" s="8">
        <f>EXP(B76)-1</f>
        <v>7.2508181254216542E-2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Arizona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Chris Lamoureux</cp:lastModifiedBy>
  <dcterms:created xsi:type="dcterms:W3CDTF">2018-10-18T22:26:46Z</dcterms:created>
  <dcterms:modified xsi:type="dcterms:W3CDTF">2018-10-19T18:27:32Z</dcterms:modified>
</cp:coreProperties>
</file>