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19/quizzes/"/>
    </mc:Choice>
  </mc:AlternateContent>
  <xr:revisionPtr revIDLastSave="0" documentId="13_ncr:1_{292C8755-F61E-1346-B88A-65E714CEC27B}" xr6:coauthVersionLast="45" xr6:coauthVersionMax="45" xr10:uidLastSave="{00000000-0000-0000-0000-000000000000}"/>
  <bookViews>
    <workbookView xWindow="2780" yWindow="1540" windowWidth="28040" windowHeight="17440" xr2:uid="{8C2CC063-277D-6340-8C85-F6AD18D7E4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0" i="1" l="1"/>
  <c r="L29" i="1"/>
  <c r="G25" i="1"/>
  <c r="G24" i="1"/>
  <c r="G34" i="1" l="1"/>
  <c r="M34" i="1" s="1"/>
  <c r="F34" i="1"/>
  <c r="H25" i="1"/>
  <c r="E25" i="1" s="1"/>
  <c r="H24" i="1"/>
  <c r="E24" i="1" s="1"/>
  <c r="H12" i="1"/>
  <c r="G12" i="1"/>
  <c r="F12" i="1"/>
  <c r="E5" i="1"/>
  <c r="E6" i="1" s="1"/>
  <c r="D5" i="1"/>
  <c r="E4" i="1"/>
  <c r="D4" i="1"/>
  <c r="D6" i="1" s="1"/>
  <c r="G35" i="1" l="1"/>
  <c r="G37" i="1" s="1"/>
  <c r="F35" i="1"/>
  <c r="F37" i="1" s="1"/>
  <c r="C7" i="1"/>
  <c r="G15" i="1"/>
  <c r="F15" i="1" s="1"/>
  <c r="H16" i="1"/>
  <c r="F16" i="1" s="1"/>
  <c r="F18" i="1" l="1"/>
  <c r="G18" i="1"/>
  <c r="H18" i="1"/>
</calcChain>
</file>

<file path=xl/sharedStrings.xml><?xml version="1.0" encoding="utf-8"?>
<sst xmlns="http://schemas.openxmlformats.org/spreadsheetml/2006/main" count="35" uniqueCount="27">
  <si>
    <t>Assess the implied value of the 6% coupon bond using the mid-point spreads of the STRIPS:</t>
  </si>
  <si>
    <t>Time (Yrs):</t>
  </si>
  <si>
    <t>CF:</t>
  </si>
  <si>
    <t>df:</t>
  </si>
  <si>
    <t>PV:</t>
  </si>
  <si>
    <t>Bid</t>
  </si>
  <si>
    <t>Ask</t>
  </si>
  <si>
    <t>6-Mo STRIPS</t>
  </si>
  <si>
    <t>1-Yr STRIPS</t>
  </si>
  <si>
    <t>Let's buy 100 million par of the bond:</t>
  </si>
  <si>
    <t>Bond cash Flows:</t>
  </si>
  <si>
    <t>It appears that the bond is trading rich, so we should be able to sell it and simultaneously buy its replicating portfolio to make arbitrage.</t>
  </si>
  <si>
    <t>These future cash flows pin down the par amounts of the STRIPS we need in the replicating portfolio:</t>
  </si>
  <si>
    <t>6-Month STRIPS:</t>
  </si>
  <si>
    <t>12-Month STRIPS:</t>
  </si>
  <si>
    <t>Total Cash Flows:</t>
  </si>
  <si>
    <t xml:space="preserve">The time 0 cash flow is positive, and the portfolio is self-liquidating.  </t>
  </si>
  <si>
    <t>1-Yr 6% Bond:</t>
  </si>
  <si>
    <t>6-Mo 8.5% Bond</t>
  </si>
  <si>
    <t>6-Mo 2.25% Bond:</t>
  </si>
  <si>
    <t>Obtain the cc ytm on each bond at the spread midpoints:</t>
  </si>
  <si>
    <t>ccytm (mpt)</t>
  </si>
  <si>
    <t>The ytm on the 8.5% bond is higher so it is trading relatively cheap compared with the 2.25% bond.</t>
  </si>
  <si>
    <t xml:space="preserve">  As such an arb trade would buy the 8.5% bond and short the 2.25% bond.</t>
  </si>
  <si>
    <t>Let's start with a 100 million par value position in the 8.5% bond:</t>
  </si>
  <si>
    <t xml:space="preserve">  This pins down the par value of the 2.25% bond that we have to sell:</t>
  </si>
  <si>
    <t>df (mpt)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</si>
</sst>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91B1-4FCA-234A-9A60-7B1D0609FC05}">
  <dimension ref="A1:N37"/>
  <sheetViews>
    <sheetView tabSelected="1" workbookViewId="0">
      <selection activeCell="L31" sqref="L31"/>
    </sheetView>
  </sheetViews>
  <sheetFormatPr baseColWidth="10" defaultRowHeight="16"/>
  <cols>
    <col min="2" max="2" width="17.83203125" customWidth="1"/>
    <col min="3" max="3" width="11.6640625" customWidth="1"/>
    <col min="5" max="5" width="11.1640625" bestFit="1" customWidth="1"/>
    <col min="6" max="7" width="11.83203125" bestFit="1" customWidth="1"/>
    <col min="8" max="8" width="12.6640625" customWidth="1"/>
    <col min="12" max="12" width="12.6640625" customWidth="1"/>
  </cols>
  <sheetData>
    <row r="1" spans="1:14">
      <c r="A1">
        <v>1</v>
      </c>
      <c r="M1" t="s">
        <v>5</v>
      </c>
      <c r="N1" t="s">
        <v>6</v>
      </c>
    </row>
    <row r="2" spans="1:14">
      <c r="B2" t="s">
        <v>0</v>
      </c>
      <c r="I2">
        <v>0.06</v>
      </c>
      <c r="L2" t="s">
        <v>17</v>
      </c>
      <c r="M2">
        <v>100.75</v>
      </c>
      <c r="N2">
        <v>100.8</v>
      </c>
    </row>
    <row r="3" spans="1:14">
      <c r="C3" t="s">
        <v>1</v>
      </c>
      <c r="D3">
        <v>0.5</v>
      </c>
      <c r="E3">
        <v>1</v>
      </c>
      <c r="L3" t="s">
        <v>7</v>
      </c>
      <c r="M3">
        <v>97.65</v>
      </c>
      <c r="N3">
        <v>97.75</v>
      </c>
    </row>
    <row r="4" spans="1:14">
      <c r="C4" t="s">
        <v>2</v>
      </c>
      <c r="D4">
        <f>50*I2</f>
        <v>3</v>
      </c>
      <c r="E4">
        <f>100*(1+I2/2)</f>
        <v>103</v>
      </c>
      <c r="L4" t="s">
        <v>8</v>
      </c>
      <c r="M4">
        <v>94.25</v>
      </c>
      <c r="N4">
        <v>94.35</v>
      </c>
    </row>
    <row r="5" spans="1:14">
      <c r="C5" t="s">
        <v>3</v>
      </c>
      <c r="D5">
        <f>0.5*(M3+N3)/100</f>
        <v>0.97699999999999998</v>
      </c>
      <c r="E5">
        <f>0.5*(M4+N4)/100</f>
        <v>0.94299999999999995</v>
      </c>
    </row>
    <row r="6" spans="1:14">
      <c r="C6" t="s">
        <v>4</v>
      </c>
      <c r="D6">
        <f>D4*D5</f>
        <v>2.931</v>
      </c>
      <c r="E6">
        <f>E4*E5</f>
        <v>97.128999999999991</v>
      </c>
    </row>
    <row r="7" spans="1:14">
      <c r="C7">
        <f>D6+E6</f>
        <v>100.05999999999999</v>
      </c>
    </row>
    <row r="9" spans="1:14">
      <c r="B9" s="1" t="s">
        <v>11</v>
      </c>
    </row>
    <row r="10" spans="1:14">
      <c r="B10" t="s">
        <v>9</v>
      </c>
      <c r="E10" s="1">
        <v>100000000</v>
      </c>
    </row>
    <row r="11" spans="1:14">
      <c r="C11" t="s">
        <v>10</v>
      </c>
      <c r="E11" t="s">
        <v>1</v>
      </c>
      <c r="F11">
        <v>0</v>
      </c>
      <c r="G11">
        <v>0.5</v>
      </c>
      <c r="H11">
        <v>1</v>
      </c>
    </row>
    <row r="12" spans="1:14">
      <c r="F12" s="1">
        <f>E10*M2/100</f>
        <v>100750000</v>
      </c>
      <c r="G12" s="1">
        <f>-E10*I2/2</f>
        <v>-3000000</v>
      </c>
      <c r="H12" s="1">
        <f>-E10*(1+I2/2)</f>
        <v>-103000000</v>
      </c>
    </row>
    <row r="14" spans="1:14">
      <c r="C14" t="s">
        <v>12</v>
      </c>
    </row>
    <row r="15" spans="1:14">
      <c r="C15" t="s">
        <v>13</v>
      </c>
      <c r="F15" s="1">
        <f>-N3/100*G15</f>
        <v>-2932500</v>
      </c>
      <c r="G15" s="1">
        <f>-G12</f>
        <v>3000000</v>
      </c>
    </row>
    <row r="16" spans="1:14">
      <c r="C16" t="s">
        <v>14</v>
      </c>
      <c r="F16" s="1">
        <f>-H16*N4/100</f>
        <v>-97180500</v>
      </c>
      <c r="H16" s="1">
        <f>-H12</f>
        <v>103000000</v>
      </c>
    </row>
    <row r="18" spans="1:12">
      <c r="C18" t="s">
        <v>15</v>
      </c>
      <c r="F18" s="1">
        <f>F12+F15+F16</f>
        <v>637000</v>
      </c>
      <c r="G18" s="1">
        <f>G12+G15</f>
        <v>0</v>
      </c>
      <c r="H18" s="1">
        <f>H12+H16</f>
        <v>0</v>
      </c>
    </row>
    <row r="20" spans="1:12">
      <c r="C20" t="s">
        <v>16</v>
      </c>
    </row>
    <row r="23" spans="1:12">
      <c r="A23">
        <v>2</v>
      </c>
      <c r="C23" t="s">
        <v>5</v>
      </c>
      <c r="D23" t="s">
        <v>6</v>
      </c>
      <c r="E23" t="s">
        <v>21</v>
      </c>
      <c r="G23" t="s">
        <v>26</v>
      </c>
    </row>
    <row r="24" spans="1:12">
      <c r="B24" t="s">
        <v>18</v>
      </c>
      <c r="C24">
        <v>102</v>
      </c>
      <c r="D24">
        <v>102.08</v>
      </c>
      <c r="E24">
        <f>LN(H24/(0.5*(C24+D24)))/0.5</f>
        <v>4.2853934810600548E-2</v>
      </c>
      <c r="F24">
        <v>8.5000000000000006E-2</v>
      </c>
      <c r="G24">
        <f>(C24+D24)*0.5/104.25</f>
        <v>0.97880095923261379</v>
      </c>
      <c r="H24">
        <f>100*(1+F24/2)</f>
        <v>104.25</v>
      </c>
    </row>
    <row r="25" spans="1:12">
      <c r="B25" t="s">
        <v>19</v>
      </c>
      <c r="C25">
        <v>99.2</v>
      </c>
      <c r="D25">
        <v>99.25</v>
      </c>
      <c r="E25">
        <f>LN(H25/(0.5*(C25+D25)))/0.5</f>
        <v>3.7934753419053502E-2</v>
      </c>
      <c r="F25">
        <v>2.2499999999999999E-2</v>
      </c>
      <c r="G25">
        <f>(C25+D25)*0.5/101.125</f>
        <v>0.98121137206427678</v>
      </c>
      <c r="H25">
        <f>100*(1+F25/2)</f>
        <v>101.125</v>
      </c>
    </row>
    <row r="27" spans="1:12">
      <c r="B27" t="s">
        <v>20</v>
      </c>
    </row>
    <row r="28" spans="1:12">
      <c r="B28" t="s">
        <v>22</v>
      </c>
    </row>
    <row r="29" spans="1:12">
      <c r="B29" t="s">
        <v>23</v>
      </c>
      <c r="K29">
        <v>1020800</v>
      </c>
      <c r="L29">
        <f>K29*1.0425</f>
        <v>1064184</v>
      </c>
    </row>
    <row r="30" spans="1:12">
      <c r="L30">
        <f>L29*D25/100</f>
        <v>1056202.6200000001</v>
      </c>
    </row>
    <row r="31" spans="1:12">
      <c r="B31" t="s">
        <v>24</v>
      </c>
    </row>
    <row r="32" spans="1:12">
      <c r="E32" s="1">
        <v>100000000</v>
      </c>
    </row>
    <row r="33" spans="3:13">
      <c r="C33" t="s">
        <v>10</v>
      </c>
      <c r="E33" t="s">
        <v>1</v>
      </c>
      <c r="F33">
        <v>0</v>
      </c>
      <c r="G33">
        <v>0.5</v>
      </c>
    </row>
    <row r="34" spans="3:13">
      <c r="D34" t="s">
        <v>18</v>
      </c>
      <c r="F34" s="1">
        <f>-E32*D24/100</f>
        <v>-102080000</v>
      </c>
      <c r="G34" s="1">
        <f>E32*(1+F24/2)</f>
        <v>104250000</v>
      </c>
      <c r="H34" t="s">
        <v>25</v>
      </c>
      <c r="M34" s="1">
        <f>G34/(H25/100)</f>
        <v>103090234.8578492</v>
      </c>
    </row>
    <row r="35" spans="3:13">
      <c r="D35" t="s">
        <v>19</v>
      </c>
      <c r="F35" s="1">
        <f>M34*C25/100</f>
        <v>102265512.9789864</v>
      </c>
      <c r="G35" s="1">
        <f>-M34*H25/100</f>
        <v>-104250000</v>
      </c>
    </row>
    <row r="37" spans="3:13">
      <c r="D37" t="s">
        <v>15</v>
      </c>
      <c r="F37" s="1">
        <f>F34+F35</f>
        <v>185512.97898639739</v>
      </c>
      <c r="G37" s="1">
        <f>G34+G35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2019-11-15T16:36:07Z</dcterms:created>
  <dcterms:modified xsi:type="dcterms:W3CDTF">2019-11-19T21:01:02Z</dcterms:modified>
</cp:coreProperties>
</file>