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100" tabRatio="500"/>
  </bookViews>
  <sheets>
    <sheet name="Sheet1" sheetId="1" r:id="rId1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8" i="1"/>
  <c r="D76"/>
  <c r="D72"/>
  <c r="B71"/>
  <c r="C62"/>
  <c r="F56"/>
  <c r="F47"/>
  <c r="E39"/>
  <c r="E38"/>
  <c r="E37"/>
  <c r="K36"/>
  <c r="J36"/>
  <c r="D35"/>
  <c r="E33"/>
  <c r="G32"/>
  <c r="D31"/>
  <c r="F25"/>
  <c r="F24"/>
  <c r="F23"/>
  <c r="F22"/>
  <c r="E19"/>
  <c r="F18"/>
  <c r="C14"/>
  <c r="C12"/>
  <c r="F7"/>
  <c r="B5"/>
</calcChain>
</file>

<file path=xl/sharedStrings.xml><?xml version="1.0" encoding="utf-8"?>
<sst xmlns="http://schemas.openxmlformats.org/spreadsheetml/2006/main" count="88" uniqueCount="74">
  <si>
    <t xml:space="preserve">   We buy $50,000 par value of this 1-year bill for this amount.</t>
    <phoneticPr fontId="3" type="noConversion"/>
  </si>
  <si>
    <t xml:space="preserve">  We bought a 1-year bill 6 months ago.  So it is now a 6-month bill with a yield of 5% cc.  This means its price is: 100 * exp(-.5*.05).</t>
    <phoneticPr fontId="3" type="noConversion"/>
  </si>
  <si>
    <t xml:space="preserve">  The .5 in this case is the holding period.</t>
    <phoneticPr fontId="3" type="noConversion"/>
  </si>
  <si>
    <t>Note in this case we don't need to know the yield--knowing the discount factor is sufficient to answer the question.</t>
    <phoneticPr fontId="3" type="noConversion"/>
  </si>
  <si>
    <t>Earns 2% compounded quarterly.</t>
    <phoneticPr fontId="3" type="noConversion"/>
  </si>
  <si>
    <t>Earns 2.5% compounded continuously.</t>
    <phoneticPr fontId="3" type="noConversion"/>
  </si>
  <si>
    <t>6. Time it takes for money to double?</t>
    <phoneticPr fontId="3" type="noConversion"/>
  </si>
  <si>
    <t xml:space="preserve">   6.5% continuously compounded is the same as 6.72% annually compounded.</t>
    <phoneticPr fontId="3" type="noConversion"/>
  </si>
  <si>
    <t xml:space="preserve">  This has to be lower than the quarterly compounded yield.</t>
    <phoneticPr fontId="3" type="noConversion"/>
  </si>
  <si>
    <t xml:space="preserve">  6 months later the yield is 5% cc.  So the price at the point is:</t>
    <phoneticPr fontId="3" type="noConversion"/>
  </si>
  <si>
    <t xml:space="preserve">exp(.5r) = </t>
    <phoneticPr fontId="3" type="noConversion"/>
  </si>
  <si>
    <t xml:space="preserve">.5r = </t>
    <phoneticPr fontId="3" type="noConversion"/>
  </si>
  <si>
    <t xml:space="preserve">    So the price is lower than it would be if the yield had stayed the same (or fallen).  For this reason, while we don't lose money,</t>
    <phoneticPr fontId="3" type="noConversion"/>
  </si>
  <si>
    <t xml:space="preserve">         our realized return is less than the yield when we purchased the security (or would be were we to hold it to maturity).</t>
    <phoneticPr fontId="3" type="noConversion"/>
  </si>
  <si>
    <t>3. CD</t>
    <phoneticPr fontId="3" type="noConversion"/>
  </si>
  <si>
    <t>4. CD</t>
    <phoneticPr fontId="3" type="noConversion"/>
  </si>
  <si>
    <t>5. Saving for College</t>
    <phoneticPr fontId="3" type="noConversion"/>
  </si>
  <si>
    <t xml:space="preserve">     5% monthly c    -----&gt;</t>
    <phoneticPr fontId="3" type="noConversion"/>
  </si>
  <si>
    <t>1 * (1 + .05/12)^(12*T) = 2</t>
    <phoneticPr fontId="3" type="noConversion"/>
  </si>
  <si>
    <t>12*T ln(1 + .05/12) = ln(2)</t>
    <phoneticPr fontId="3" type="noConversion"/>
  </si>
  <si>
    <t xml:space="preserve">  Almost 13 years and 11 months.</t>
    <phoneticPr fontId="3" type="noConversion"/>
  </si>
  <si>
    <t>7. EAY</t>
    <phoneticPr fontId="3" type="noConversion"/>
  </si>
  <si>
    <t>monthly</t>
    <phoneticPr fontId="3" type="noConversion"/>
  </si>
  <si>
    <t>Purchase Amount:</t>
    <phoneticPr fontId="3" type="noConversion"/>
  </si>
  <si>
    <t>Time Line:</t>
    <phoneticPr fontId="3" type="noConversion"/>
  </si>
  <si>
    <t xml:space="preserve">    Time (Yrs):</t>
    <phoneticPr fontId="3" type="noConversion"/>
  </si>
  <si>
    <t xml:space="preserve">     Cash Flow:</t>
    <phoneticPr fontId="3" type="noConversion"/>
  </si>
  <si>
    <t xml:space="preserve">The good thing about the discount factor is that it does not require specification of a compounding frequency </t>
    <phoneticPr fontId="3" type="noConversion"/>
  </si>
  <si>
    <t>3-month Discount factor: Today's price of $1 in 3 months:</t>
    <phoneticPr fontId="3" type="noConversion"/>
  </si>
  <si>
    <t xml:space="preserve">  A point to note here is that all three of these yields mean exactly the same thing -- they are ways of translating the discount factor to an interest rate.  But an interest rate has to specify a compounding frequency.</t>
    <phoneticPr fontId="3" type="noConversion"/>
  </si>
  <si>
    <t xml:space="preserve">  (since it is compatible with all frequencies -- it is not a rate -- it is a price.)</t>
    <phoneticPr fontId="3" type="noConversion"/>
  </si>
  <si>
    <t>Yield on the security:</t>
    <phoneticPr fontId="3" type="noConversion"/>
  </si>
  <si>
    <t>1. 3-month bill:</t>
    <phoneticPr fontId="3" type="noConversion"/>
  </si>
  <si>
    <t xml:space="preserve">  (The exchange rate between money today and 3 months from now.)</t>
    <phoneticPr fontId="3" type="noConversion"/>
  </si>
  <si>
    <t>quarterly compounded:</t>
    <phoneticPr fontId="3" type="noConversion"/>
  </si>
  <si>
    <t>98.9 * (1+r/4)^(4*T) = 100</t>
    <phoneticPr fontId="3" type="noConversion"/>
  </si>
  <si>
    <t>1+r/4 =</t>
    <phoneticPr fontId="3" type="noConversion"/>
  </si>
  <si>
    <t>98.9 * exp(r*T) = 100</t>
    <phoneticPr fontId="3" type="noConversion"/>
  </si>
  <si>
    <t>exp(.25 r)+ = 100/P</t>
    <phoneticPr fontId="3" type="noConversion"/>
  </si>
  <si>
    <t>.25 r = ln(100/P)</t>
    <phoneticPr fontId="3" type="noConversion"/>
  </si>
  <si>
    <t>Price of 1-year Bill:</t>
    <phoneticPr fontId="3" type="noConversion"/>
  </si>
  <si>
    <t>Par:</t>
    <phoneticPr fontId="3" type="noConversion"/>
  </si>
  <si>
    <t xml:space="preserve">r = </t>
    <phoneticPr fontId="3" type="noConversion"/>
  </si>
  <si>
    <t>continuously-compounded:</t>
    <phoneticPr fontId="3" type="noConversion"/>
  </si>
  <si>
    <t>monthly compounded:</t>
    <phoneticPr fontId="3" type="noConversion"/>
  </si>
  <si>
    <t>cont</t>
    <phoneticPr fontId="3" type="noConversion"/>
  </si>
  <si>
    <t>P * (1 + r/12)^(12 * T) = 100</t>
    <phoneticPr fontId="3" type="noConversion"/>
  </si>
  <si>
    <t xml:space="preserve">  In this case the yield on the security when we sell it is higher than it was when we bought it. </t>
    <phoneticPr fontId="3" type="noConversion"/>
  </si>
  <si>
    <t>Sell 50,000 par value:</t>
    <phoneticPr fontId="3" type="noConversion"/>
  </si>
  <si>
    <t>Time Line:</t>
    <phoneticPr fontId="3" type="noConversion"/>
  </si>
  <si>
    <t>Time (Yrs):</t>
    <phoneticPr fontId="3" type="noConversion"/>
  </si>
  <si>
    <t>?</t>
    <phoneticPr fontId="3" type="noConversion"/>
  </si>
  <si>
    <t xml:space="preserve">      &lt;----</t>
    <phoneticPr fontId="3" type="noConversion"/>
  </si>
  <si>
    <t>?</t>
    <phoneticPr fontId="3" type="noConversion"/>
  </si>
  <si>
    <t>Solve for T</t>
    <phoneticPr fontId="3" type="noConversion"/>
  </si>
  <si>
    <t>Verify:</t>
    <phoneticPr fontId="3" type="noConversion"/>
  </si>
  <si>
    <t xml:space="preserve">  cc</t>
    <phoneticPr fontId="3" type="noConversion"/>
  </si>
  <si>
    <t>Profit:</t>
    <phoneticPr fontId="3" type="noConversion"/>
  </si>
  <si>
    <t>yield on the holding period:</t>
    <phoneticPr fontId="3" type="noConversion"/>
  </si>
  <si>
    <t xml:space="preserve">(1 + r/12)^(12T) = </t>
    <phoneticPr fontId="3" type="noConversion"/>
  </si>
  <si>
    <t xml:space="preserve">(1 + r/12) = </t>
    <phoneticPr fontId="3" type="noConversion"/>
  </si>
  <si>
    <t xml:space="preserve">r/12 = </t>
    <phoneticPr fontId="3" type="noConversion"/>
  </si>
  <si>
    <t>?</t>
    <phoneticPr fontId="3" type="noConversion"/>
  </si>
  <si>
    <t>rate:</t>
    <phoneticPr fontId="3" type="noConversion"/>
  </si>
  <si>
    <t>comp freq:</t>
    <phoneticPr fontId="3" type="noConversion"/>
  </si>
  <si>
    <t>This has to be larger than the cc yield and smaller than thequarterly-compounded yield --of course all are ways of saying the same thing --the rate at which the discount factor grows to 1 over the term.</t>
    <phoneticPr fontId="3" type="noConversion"/>
  </si>
  <si>
    <t>Price of 17-year STRIPS:</t>
    <phoneticPr fontId="3" type="noConversion"/>
  </si>
  <si>
    <t xml:space="preserve">  This is the market value of 80,000 par value of the 17-year STRIPS.</t>
    <phoneticPr fontId="3" type="noConversion"/>
  </si>
  <si>
    <t xml:space="preserve">      ------&gt;</t>
    <phoneticPr fontId="3" type="noConversion"/>
  </si>
  <si>
    <t xml:space="preserve">  If you earn (pay) 4% compounded monthly this is equivalent to 4.07% on an annually compounded basis.</t>
    <phoneticPr fontId="3" type="noConversion"/>
  </si>
  <si>
    <t>2. Buy 50,000 par and sell after 6 months, @5% yield.</t>
    <phoneticPr fontId="3" type="noConversion"/>
  </si>
  <si>
    <t>Cash Flow Timeline:</t>
    <phoneticPr fontId="3" type="noConversion"/>
  </si>
  <si>
    <t>Time (Yrs):</t>
    <phoneticPr fontId="3" type="noConversion"/>
  </si>
  <si>
    <t>CF:</t>
    <phoneticPr fontId="3" type="noConversion"/>
  </si>
</sst>
</file>

<file path=xl/styles.xml><?xml version="1.0" encoding="utf-8"?>
<styleSheet xmlns="http://schemas.openxmlformats.org/spreadsheetml/2006/main">
  <numFmts count="3">
    <numFmt numFmtId="164" formatCode="0.0000"/>
    <numFmt numFmtId="165" formatCode="&quot;$&quot;#,##0.00"/>
    <numFmt numFmtId="166" formatCode="0.00000"/>
  </numFmts>
  <fonts count="4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applyNumberFormat="1" applyFont="1"/>
    <xf numFmtId="0" fontId="0" fillId="0" borderId="0" xfId="0" applyAlignment="1">
      <alignment horizontal="center"/>
    </xf>
    <xf numFmtId="4" fontId="2" fillId="0" borderId="0" xfId="0" applyNumberFormat="1" applyFont="1"/>
    <xf numFmtId="0" fontId="2" fillId="0" borderId="0" xfId="0" applyFont="1"/>
    <xf numFmtId="165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0" fontId="0" fillId="0" borderId="0" xfId="0" applyNumberFormat="1"/>
    <xf numFmtId="166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78"/>
  <sheetViews>
    <sheetView tabSelected="1" topLeftCell="A41" workbookViewId="0">
      <selection activeCell="D64" sqref="D64"/>
    </sheetView>
  </sheetViews>
  <sheetFormatPr baseColWidth="10" defaultRowHeight="13"/>
  <sheetData>
    <row r="1" spans="1:7">
      <c r="A1" t="s">
        <v>32</v>
      </c>
      <c r="C1">
        <v>98.9</v>
      </c>
    </row>
    <row r="3" spans="1:7">
      <c r="A3" t="s">
        <v>24</v>
      </c>
    </row>
    <row r="4" spans="1:7">
      <c r="A4" t="s">
        <v>25</v>
      </c>
      <c r="B4">
        <v>0</v>
      </c>
      <c r="F4">
        <v>0.25</v>
      </c>
    </row>
    <row r="5" spans="1:7">
      <c r="A5" t="s">
        <v>26</v>
      </c>
      <c r="B5">
        <f>-C1</f>
        <v>-98.9</v>
      </c>
      <c r="F5">
        <v>100</v>
      </c>
    </row>
    <row r="7" spans="1:7">
      <c r="A7" t="s">
        <v>28</v>
      </c>
      <c r="F7" s="4">
        <f>C1/100</f>
        <v>0.9890000000000001</v>
      </c>
      <c r="G7" t="s">
        <v>33</v>
      </c>
    </row>
    <row r="8" spans="1:7">
      <c r="B8" t="s">
        <v>27</v>
      </c>
    </row>
    <row r="9" spans="1:7">
      <c r="B9" t="s">
        <v>30</v>
      </c>
    </row>
    <row r="10" spans="1:7">
      <c r="A10" t="s">
        <v>31</v>
      </c>
    </row>
    <row r="11" spans="1:7">
      <c r="B11" t="s">
        <v>34</v>
      </c>
      <c r="D11" t="s">
        <v>35</v>
      </c>
    </row>
    <row r="12" spans="1:7">
      <c r="B12" t="s">
        <v>36</v>
      </c>
      <c r="C12">
        <f>100/C1</f>
        <v>1.0111223458038423</v>
      </c>
    </row>
    <row r="14" spans="1:7">
      <c r="B14" t="s">
        <v>42</v>
      </c>
      <c r="C14" s="1">
        <f>4*(C12-1)</f>
        <v>4.4489383215369216E-2</v>
      </c>
    </row>
    <row r="16" spans="1:7">
      <c r="B16" t="s">
        <v>43</v>
      </c>
      <c r="D16" t="s">
        <v>37</v>
      </c>
    </row>
    <row r="17" spans="1:10">
      <c r="D17" t="s">
        <v>38</v>
      </c>
    </row>
    <row r="18" spans="1:10">
      <c r="D18" t="s">
        <v>39</v>
      </c>
      <c r="F18">
        <f>LN(100/C1)</f>
        <v>1.1060947359424976E-2</v>
      </c>
    </row>
    <row r="19" spans="1:10">
      <c r="D19" t="s">
        <v>42</v>
      </c>
      <c r="E19" s="9">
        <f>4*F18</f>
        <v>4.4243789437699903E-2</v>
      </c>
      <c r="F19" t="s">
        <v>8</v>
      </c>
    </row>
    <row r="21" spans="1:10">
      <c r="B21" t="s">
        <v>44</v>
      </c>
      <c r="D21" t="s">
        <v>46</v>
      </c>
    </row>
    <row r="22" spans="1:10">
      <c r="D22" t="s">
        <v>59</v>
      </c>
      <c r="F22">
        <f>F5/C1</f>
        <v>1.0111223458038423</v>
      </c>
    </row>
    <row r="23" spans="1:10">
      <c r="D23" t="s">
        <v>60</v>
      </c>
      <c r="F23">
        <f>F22^(1/3)</f>
        <v>1.0036937877340266</v>
      </c>
    </row>
    <row r="24" spans="1:10">
      <c r="D24" t="s">
        <v>61</v>
      </c>
      <c r="F24">
        <f>F23-1</f>
        <v>3.6937877340266212E-3</v>
      </c>
    </row>
    <row r="25" spans="1:10">
      <c r="D25" t="s">
        <v>42</v>
      </c>
      <c r="F25" s="9">
        <f>12*F24</f>
        <v>4.4325452808319454E-2</v>
      </c>
    </row>
    <row r="26" spans="1:10">
      <c r="B26" t="s">
        <v>65</v>
      </c>
    </row>
    <row r="27" spans="1:10">
      <c r="A27" t="s">
        <v>29</v>
      </c>
    </row>
    <row r="30" spans="1:10">
      <c r="A30" t="s">
        <v>70</v>
      </c>
      <c r="F30" t="s">
        <v>40</v>
      </c>
      <c r="H30">
        <v>96</v>
      </c>
      <c r="I30" t="s">
        <v>41</v>
      </c>
      <c r="J30">
        <v>50000</v>
      </c>
    </row>
    <row r="31" spans="1:10">
      <c r="B31" t="s">
        <v>23</v>
      </c>
      <c r="D31" s="5">
        <f>J30*H30/100</f>
        <v>48000</v>
      </c>
      <c r="E31" t="s">
        <v>0</v>
      </c>
    </row>
    <row r="32" spans="1:10">
      <c r="B32" t="s">
        <v>9</v>
      </c>
      <c r="D32" s="5"/>
      <c r="G32">
        <f>100*EXP(-0.5*0.05)</f>
        <v>97.530991202833263</v>
      </c>
      <c r="H32" t="s">
        <v>1</v>
      </c>
    </row>
    <row r="33" spans="1:11">
      <c r="B33" t="s">
        <v>48</v>
      </c>
      <c r="E33" s="5">
        <f>J30*G32/100</f>
        <v>48765.495601416631</v>
      </c>
    </row>
    <row r="34" spans="1:11">
      <c r="H34" t="s">
        <v>71</v>
      </c>
    </row>
    <row r="35" spans="1:11">
      <c r="B35" t="s">
        <v>57</v>
      </c>
      <c r="D35" s="5">
        <f>E33-D31</f>
        <v>765.49560141663096</v>
      </c>
      <c r="I35" t="s">
        <v>72</v>
      </c>
      <c r="J35">
        <v>0</v>
      </c>
      <c r="K35">
        <v>0.5</v>
      </c>
    </row>
    <row r="36" spans="1:11">
      <c r="B36" t="s">
        <v>58</v>
      </c>
      <c r="I36" t="s">
        <v>73</v>
      </c>
      <c r="J36" s="5">
        <f>-D31</f>
        <v>-48000</v>
      </c>
      <c r="K36" s="5">
        <f>E33</f>
        <v>48765.495601416631</v>
      </c>
    </row>
    <row r="37" spans="1:11">
      <c r="D37" t="s">
        <v>10</v>
      </c>
      <c r="E37">
        <f>E33/D31</f>
        <v>1.0159478250295131</v>
      </c>
      <c r="F37" t="s">
        <v>2</v>
      </c>
    </row>
    <row r="38" spans="1:11">
      <c r="D38" t="s">
        <v>11</v>
      </c>
      <c r="E38">
        <f>LN(E37)</f>
        <v>1.5821994520255019E-2</v>
      </c>
    </row>
    <row r="39" spans="1:11">
      <c r="D39" t="s">
        <v>42</v>
      </c>
      <c r="E39" s="1">
        <f>2*E38</f>
        <v>3.1643989040510037E-2</v>
      </c>
      <c r="F39" t="s">
        <v>47</v>
      </c>
    </row>
    <row r="40" spans="1:11">
      <c r="F40" t="s">
        <v>12</v>
      </c>
    </row>
    <row r="41" spans="1:11">
      <c r="A41" t="s">
        <v>14</v>
      </c>
      <c r="F41" t="s">
        <v>13</v>
      </c>
    </row>
    <row r="42" spans="1:11">
      <c r="A42" t="s">
        <v>24</v>
      </c>
    </row>
    <row r="43" spans="1:11">
      <c r="A43" t="s">
        <v>25</v>
      </c>
      <c r="B43" s="2">
        <v>0</v>
      </c>
      <c r="F43" s="2">
        <v>3</v>
      </c>
    </row>
    <row r="44" spans="1:11">
      <c r="A44" t="s">
        <v>26</v>
      </c>
      <c r="B44" s="2">
        <v>11000</v>
      </c>
      <c r="F44" s="2" t="s">
        <v>62</v>
      </c>
    </row>
    <row r="45" spans="1:11">
      <c r="A45" t="s">
        <v>4</v>
      </c>
    </row>
    <row r="46" spans="1:11">
      <c r="A46" t="s">
        <v>63</v>
      </c>
      <c r="B46">
        <v>0.02</v>
      </c>
    </row>
    <row r="47" spans="1:11">
      <c r="A47" t="s">
        <v>64</v>
      </c>
      <c r="B47">
        <v>4</v>
      </c>
      <c r="F47" s="3">
        <f>B44*(1+B46/B47)^(F43*B47)</f>
        <v>11678.455930509474</v>
      </c>
    </row>
    <row r="50" spans="1:7">
      <c r="A50" t="s">
        <v>15</v>
      </c>
    </row>
    <row r="51" spans="1:7">
      <c r="A51" t="s">
        <v>24</v>
      </c>
    </row>
    <row r="52" spans="1:7">
      <c r="A52" t="s">
        <v>25</v>
      </c>
      <c r="B52" s="2">
        <v>0</v>
      </c>
      <c r="F52" s="2">
        <v>2</v>
      </c>
    </row>
    <row r="53" spans="1:7">
      <c r="A53" t="s">
        <v>26</v>
      </c>
      <c r="B53" s="2">
        <v>2000</v>
      </c>
      <c r="F53" s="2" t="s">
        <v>62</v>
      </c>
    </row>
    <row r="54" spans="1:7">
      <c r="A54" t="s">
        <v>5</v>
      </c>
    </row>
    <row r="55" spans="1:7">
      <c r="A55" t="s">
        <v>63</v>
      </c>
      <c r="B55">
        <v>2.5000000000000001E-2</v>
      </c>
    </row>
    <row r="56" spans="1:7">
      <c r="A56" t="s">
        <v>64</v>
      </c>
      <c r="B56" t="s">
        <v>45</v>
      </c>
      <c r="F56" s="3">
        <f>B53*EXP(B55*F52)</f>
        <v>2102.5421927520483</v>
      </c>
    </row>
    <row r="58" spans="1:7">
      <c r="A58" t="s">
        <v>16</v>
      </c>
      <c r="C58" t="s">
        <v>66</v>
      </c>
      <c r="E58">
        <v>48.96</v>
      </c>
    </row>
    <row r="59" spans="1:7">
      <c r="A59" t="s">
        <v>49</v>
      </c>
    </row>
    <row r="60" spans="1:7">
      <c r="B60" t="s">
        <v>50</v>
      </c>
      <c r="C60" s="2">
        <v>0</v>
      </c>
      <c r="D60" s="2"/>
      <c r="E60" s="2"/>
      <c r="F60" s="2"/>
      <c r="G60" s="2">
        <v>17</v>
      </c>
    </row>
    <row r="61" spans="1:7">
      <c r="C61" s="2" t="s">
        <v>51</v>
      </c>
      <c r="D61" t="s">
        <v>52</v>
      </c>
      <c r="E61" s="6"/>
      <c r="F61" s="2" t="s">
        <v>68</v>
      </c>
      <c r="G61" s="5">
        <v>80000</v>
      </c>
    </row>
    <row r="62" spans="1:7">
      <c r="C62" s="3">
        <f>G61*E58/100</f>
        <v>39168</v>
      </c>
      <c r="D62" t="s">
        <v>67</v>
      </c>
    </row>
    <row r="63" spans="1:7">
      <c r="D63" s="10" t="s">
        <v>3</v>
      </c>
    </row>
    <row r="66" spans="1:7">
      <c r="A66" t="s">
        <v>6</v>
      </c>
    </row>
    <row r="67" spans="1:7">
      <c r="B67" t="s">
        <v>50</v>
      </c>
      <c r="C67" s="2">
        <v>0</v>
      </c>
      <c r="D67" s="2"/>
      <c r="E67" s="2"/>
      <c r="F67" s="2"/>
      <c r="G67" s="2" t="s">
        <v>53</v>
      </c>
    </row>
    <row r="68" spans="1:7">
      <c r="C68" s="7">
        <v>1</v>
      </c>
      <c r="D68" t="s">
        <v>52</v>
      </c>
      <c r="E68" s="6" t="s">
        <v>17</v>
      </c>
      <c r="F68" s="2"/>
      <c r="G68" s="7">
        <v>2</v>
      </c>
    </row>
    <row r="69" spans="1:7">
      <c r="A69" t="s">
        <v>18</v>
      </c>
      <c r="C69" s="3"/>
      <c r="D69" t="s">
        <v>54</v>
      </c>
    </row>
    <row r="70" spans="1:7">
      <c r="A70" t="s">
        <v>19</v>
      </c>
    </row>
    <row r="71" spans="1:7">
      <c r="B71">
        <f>LN(2)/(LN(1+0.05/12)*12)</f>
        <v>13.891804729054364</v>
      </c>
      <c r="C71" t="s">
        <v>20</v>
      </c>
    </row>
    <row r="72" spans="1:7">
      <c r="C72" t="s">
        <v>55</v>
      </c>
      <c r="D72">
        <f>(1+0.05/12)^(12*B71)</f>
        <v>2</v>
      </c>
    </row>
    <row r="75" spans="1:7">
      <c r="A75" t="s">
        <v>21</v>
      </c>
    </row>
    <row r="76" spans="1:7">
      <c r="B76">
        <v>0.04</v>
      </c>
      <c r="C76" t="s">
        <v>22</v>
      </c>
      <c r="D76" s="8">
        <f>(1+B76/12)^12-1</f>
        <v>4.0741542919790819E-2</v>
      </c>
      <c r="E76" t="s">
        <v>69</v>
      </c>
    </row>
    <row r="78" spans="1:7">
      <c r="B78">
        <v>6.5000000000000002E-2</v>
      </c>
      <c r="C78" t="s">
        <v>56</v>
      </c>
      <c r="D78" s="8">
        <f>EXP(B78)-1</f>
        <v>6.7159024384192634E-2</v>
      </c>
      <c r="E78" t="s">
        <v>7</v>
      </c>
    </row>
  </sheetData>
  <sheetCalcPr fullCalcOnLoad="1"/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2018-10-18T22:26:46Z</dcterms:created>
  <dcterms:modified xsi:type="dcterms:W3CDTF">2019-10-30T00:24:36Z</dcterms:modified>
</cp:coreProperties>
</file>