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10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3" i="1"/>
  <c r="E52"/>
  <c r="E51"/>
  <c r="D46"/>
  <c r="D43"/>
  <c r="D42"/>
  <c r="D40"/>
  <c r="D39"/>
  <c r="D38"/>
  <c r="E34"/>
  <c r="C32"/>
  <c r="C31"/>
  <c r="C30"/>
  <c r="C28"/>
  <c r="C26"/>
  <c r="C25"/>
  <c r="E10"/>
  <c r="D10"/>
  <c r="C10"/>
  <c r="E9"/>
  <c r="D9"/>
  <c r="C9"/>
  <c r="E8"/>
  <c r="D8"/>
  <c r="C8"/>
  <c r="D7"/>
  <c r="C7"/>
  <c r="E4"/>
  <c r="D4"/>
  <c r="C4"/>
</calcChain>
</file>

<file path=xl/sharedStrings.xml><?xml version="1.0" encoding="utf-8"?>
<sst xmlns="http://schemas.openxmlformats.org/spreadsheetml/2006/main" count="51" uniqueCount="51">
  <si>
    <r>
      <t xml:space="preserve">     The risk premium compensates for </t>
    </r>
    <r>
      <rPr>
        <i/>
        <sz val="10"/>
        <rFont val="Verdana"/>
      </rPr>
      <t>correlation</t>
    </r>
    <r>
      <rPr>
        <sz val="10"/>
        <rFont val="Verdana"/>
      </rPr>
      <t xml:space="preserve">  of future losses with the state of the economy--not the losses themselves.</t>
    </r>
    <phoneticPr fontId="4" type="noConversion"/>
  </si>
  <si>
    <t>2)</t>
    <phoneticPr fontId="4" type="noConversion"/>
  </si>
  <si>
    <t>Par Value:</t>
    <phoneticPr fontId="4" type="noConversion"/>
  </si>
  <si>
    <t>ytm:</t>
    <phoneticPr fontId="4" type="noConversion"/>
  </si>
  <si>
    <t>Market Value:</t>
    <phoneticPr fontId="4" type="noConversion"/>
  </si>
  <si>
    <t>Price:</t>
    <phoneticPr fontId="4" type="noConversion"/>
  </si>
  <si>
    <t>Term (Years):</t>
    <phoneticPr fontId="4" type="noConversion"/>
  </si>
  <si>
    <t>Number of bonds:</t>
    <phoneticPr fontId="4" type="noConversion"/>
  </si>
  <si>
    <t>Value of Portfolio:</t>
    <phoneticPr fontId="4" type="noConversion"/>
  </si>
  <si>
    <t>Treasury ytm:</t>
    <phoneticPr fontId="4" type="noConversion"/>
  </si>
  <si>
    <t>Credit Spread:</t>
    <phoneticPr fontId="4" type="noConversion"/>
  </si>
  <si>
    <t xml:space="preserve"> -- hazard rate:</t>
    <phoneticPr fontId="4" type="noConversion"/>
  </si>
  <si>
    <t xml:space="preserve"> -- risk premium:</t>
    <phoneticPr fontId="4" type="noConversion"/>
  </si>
  <si>
    <t>Expected return on portfolio of BBB bonds in this setting:</t>
    <phoneticPr fontId="4" type="noConversion"/>
  </si>
  <si>
    <t>Issuer:</t>
    <phoneticPr fontId="4" type="noConversion"/>
  </si>
  <si>
    <t>0-Coup Prc:</t>
    <phoneticPr fontId="4" type="noConversion"/>
  </si>
  <si>
    <t>CSX</t>
    <phoneticPr fontId="4" type="noConversion"/>
  </si>
  <si>
    <t>NSC</t>
    <phoneticPr fontId="4" type="noConversion"/>
  </si>
  <si>
    <t>USTreasury</t>
    <phoneticPr fontId="4" type="noConversion"/>
  </si>
  <si>
    <t>Term (Yrs):</t>
    <phoneticPr fontId="4" type="noConversion"/>
  </si>
  <si>
    <t>ccytm:</t>
    <phoneticPr fontId="4" type="noConversion"/>
  </si>
  <si>
    <t>1)</t>
    <phoneticPr fontId="4" type="noConversion"/>
  </si>
  <si>
    <t>Cred Sprds:</t>
    <phoneticPr fontId="4" type="noConversion"/>
  </si>
  <si>
    <t>Hazard Rate:</t>
    <phoneticPr fontId="4" type="noConversion"/>
  </si>
  <si>
    <t>Risk Prem:</t>
    <phoneticPr fontId="4" type="noConversion"/>
  </si>
  <si>
    <t>Exp. Ret.</t>
    <phoneticPr fontId="4" type="noConversion"/>
  </si>
  <si>
    <t>Treasury expected return equals the its yield, as it has no possibility of loss.</t>
    <phoneticPr fontId="4" type="noConversion"/>
  </si>
  <si>
    <t>The expected return on a bond is equal to the yield on the Treasury plus the risk premium on the bond.</t>
    <phoneticPr fontId="4" type="noConversion"/>
  </si>
  <si>
    <t xml:space="preserve">          This means that these bonds are like negative insurance -- they are worth more when you really don't need it, but they are worth less when you really need more.</t>
    <phoneticPr fontId="4" type="noConversion"/>
  </si>
  <si>
    <t xml:space="preserve">           This, in turn means that they have to compensate you by paying an expected rate of return that is higher than the riskfree rate. </t>
    <phoneticPr fontId="4" type="noConversion"/>
  </si>
  <si>
    <t xml:space="preserve">            They don't compensate you for the fact that they will lose value (a cat bond's expected return, for example, is the riskfree rate, even though it may have a high hazard rate.)</t>
    <phoneticPr fontId="4" type="noConversion"/>
  </si>
  <si>
    <r>
      <t xml:space="preserve">       The risk premium compensates the investor for the fact that</t>
    </r>
    <r>
      <rPr>
        <i/>
        <sz val="10"/>
        <rFont val="Verdana"/>
      </rPr>
      <t xml:space="preserve"> losses on the bond will be positively correlated</t>
    </r>
    <phoneticPr fontId="4" type="noConversion"/>
  </si>
  <si>
    <r>
      <t xml:space="preserve">             </t>
    </r>
    <r>
      <rPr>
        <i/>
        <sz val="10"/>
        <rFont val="Verdana"/>
      </rPr>
      <t>with the rest of the economy</t>
    </r>
    <r>
      <rPr>
        <sz val="10"/>
        <rFont val="Verdana"/>
      </rPr>
      <t>.  Since the losses will be higher when the rest of the economy</t>
    </r>
    <phoneticPr fontId="4" type="noConversion"/>
  </si>
  <si>
    <t xml:space="preserve">   This is also how we will measure the expected return on stock next semester -- the risk-free rate plus a risk premium.</t>
    <phoneticPr fontId="4" type="noConversion"/>
  </si>
  <si>
    <t>Survival Probability after 6 years:</t>
    <phoneticPr fontId="4" type="noConversion"/>
  </si>
  <si>
    <t xml:space="preserve"> ==&gt; default Probability:</t>
    <phoneticPr fontId="4" type="noConversion"/>
  </si>
  <si>
    <t xml:space="preserve">         Expected number of defaults:</t>
    <phoneticPr fontId="4" type="noConversion"/>
  </si>
  <si>
    <t>Expected number of non-defaulted bonds:</t>
    <phoneticPr fontId="4" type="noConversion"/>
  </si>
  <si>
    <t xml:space="preserve">  Value on maturity:</t>
    <phoneticPr fontId="4" type="noConversion"/>
  </si>
  <si>
    <t>Holding period return:</t>
    <phoneticPr fontId="4" type="noConversion"/>
  </si>
  <si>
    <t>Beg. Value * exp(rT) = Ending Value</t>
    <phoneticPr fontId="4" type="noConversion"/>
  </si>
  <si>
    <t>If there were a recession, and the actual hazard rate were:</t>
    <phoneticPr fontId="4" type="noConversion"/>
  </si>
  <si>
    <t xml:space="preserve">  then the survival rate would be:</t>
    <phoneticPr fontId="4" type="noConversion"/>
  </si>
  <si>
    <t xml:space="preserve">    and the value of your portfolio would be:</t>
    <phoneticPr fontId="4" type="noConversion"/>
  </si>
  <si>
    <t xml:space="preserve">  and your holding period return would be:</t>
    <phoneticPr fontId="4" type="noConversion"/>
  </si>
  <si>
    <t>Now -- it is in a recession when all your other wealth (including your ``human capital'') is also worth less than you expected it to be.</t>
    <phoneticPr fontId="4" type="noConversion"/>
  </si>
  <si>
    <t xml:space="preserve">             is doing poorly, the bond has to compensate its owner by paying a risk premium.</t>
    <phoneticPr fontId="4" type="noConversion"/>
  </si>
  <si>
    <t xml:space="preserve"> Expected Rets:</t>
    <phoneticPr fontId="4" type="noConversion"/>
  </si>
  <si>
    <t>--rounded:</t>
    <phoneticPr fontId="4" type="noConversion"/>
  </si>
  <si>
    <r>
      <t>Note that the expected loss (hazard) is not a factor in a security's</t>
    </r>
    <r>
      <rPr>
        <i/>
        <sz val="10"/>
        <rFont val="Verdana"/>
      </rPr>
      <t>expected</t>
    </r>
    <r>
      <rPr>
        <sz val="10"/>
        <rFont val="Verdana"/>
      </rPr>
      <t xml:space="preserve">  rate of return.</t>
    </r>
    <phoneticPr fontId="4" type="noConversion"/>
  </si>
  <si>
    <t xml:space="preserve">   As an example a Cat bond with a 6% hazard in this case, will still have an expected return of 4%.</t>
    <phoneticPr fontId="4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</si>
</sst>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</numFmts>
  <fonts count="5">
    <font>
      <sz val="10"/>
      <name val="Verdana"/>
    </font>
    <font>
      <b/>
      <sz val="10"/>
      <name val="Verdana"/>
    </font>
    <font>
      <i/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quotePrefix="1"/>
    <xf numFmtId="0" fontId="3" fillId="0" borderId="0" xfId="0" applyFont="1"/>
    <xf numFmtId="4" fontId="3" fillId="0" borderId="0" xfId="0" applyNumberFormat="1" applyFont="1"/>
    <xf numFmtId="164" fontId="3" fillId="0" borderId="0" xfId="0" applyNumberFormat="1" applyFont="1"/>
    <xf numFmtId="165" fontId="3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E59"/>
  <sheetViews>
    <sheetView tabSelected="1" workbookViewId="0">
      <selection activeCell="D12" sqref="D12"/>
    </sheetView>
  </sheetViews>
  <sheetFormatPr baseColWidth="10" defaultRowHeight="13"/>
  <cols>
    <col min="4" max="4" width="11.42578125" customWidth="1"/>
  </cols>
  <sheetData>
    <row r="1" spans="1:5">
      <c r="A1" t="s">
        <v>21</v>
      </c>
      <c r="B1" t="s">
        <v>14</v>
      </c>
      <c r="C1" t="s">
        <v>16</v>
      </c>
      <c r="D1" t="s">
        <v>17</v>
      </c>
      <c r="E1" t="s">
        <v>18</v>
      </c>
    </row>
    <row r="2" spans="1:5">
      <c r="B2" t="s">
        <v>15</v>
      </c>
      <c r="C2">
        <v>69.77</v>
      </c>
      <c r="D2">
        <v>72.98</v>
      </c>
      <c r="E2">
        <v>78.66</v>
      </c>
    </row>
    <row r="3" spans="1:5">
      <c r="B3" t="s">
        <v>19</v>
      </c>
      <c r="C3">
        <v>6</v>
      </c>
      <c r="D3">
        <v>6</v>
      </c>
      <c r="E3">
        <v>6</v>
      </c>
    </row>
    <row r="4" spans="1:5">
      <c r="B4" t="s">
        <v>20</v>
      </c>
      <c r="C4" s="6">
        <f>LN(100/C2)/C3</f>
        <v>5.9994344672824364E-2</v>
      </c>
      <c r="D4" s="6">
        <f t="shared" ref="D4:E4" si="0">LN(100/D2)/D3</f>
        <v>5.2497459163298295E-2</v>
      </c>
      <c r="E4" s="6">
        <f t="shared" si="0"/>
        <v>4.0005903164071314E-2</v>
      </c>
    </row>
    <row r="5" spans="1:5">
      <c r="B5" s="1" t="s">
        <v>48</v>
      </c>
      <c r="C5" s="6">
        <v>0.06</v>
      </c>
      <c r="D5" s="6">
        <v>5.2499999999999998E-2</v>
      </c>
      <c r="E5" s="6">
        <v>0.04</v>
      </c>
    </row>
    <row r="6" spans="1:5">
      <c r="A6" t="s">
        <v>47</v>
      </c>
    </row>
    <row r="7" spans="1:5">
      <c r="B7" t="s">
        <v>22</v>
      </c>
      <c r="C7">
        <f>C5-E5</f>
        <v>1.9999999999999997E-2</v>
      </c>
      <c r="D7">
        <f>D5-E5</f>
        <v>1.2499999999999997E-2</v>
      </c>
      <c r="E7">
        <v>0</v>
      </c>
    </row>
    <row r="8" spans="1:5">
      <c r="B8" t="s">
        <v>23</v>
      </c>
      <c r="C8">
        <f>C7/2</f>
        <v>9.9999999999999985E-3</v>
      </c>
      <c r="D8">
        <f t="shared" ref="D8:E8" si="1">D7/2</f>
        <v>6.2499999999999986E-3</v>
      </c>
      <c r="E8">
        <f t="shared" si="1"/>
        <v>0</v>
      </c>
    </row>
    <row r="9" spans="1:5">
      <c r="B9" t="s">
        <v>24</v>
      </c>
      <c r="C9">
        <f>0.5*C7</f>
        <v>9.9999999999999985E-3</v>
      </c>
      <c r="D9">
        <f t="shared" ref="D9:E9" si="2">0.5*D7</f>
        <v>6.2499999999999986E-3</v>
      </c>
      <c r="E9">
        <f t="shared" si="2"/>
        <v>0</v>
      </c>
    </row>
    <row r="10" spans="1:5">
      <c r="B10" s="2" t="s">
        <v>25</v>
      </c>
      <c r="C10" s="2">
        <f>E5+C9</f>
        <v>0.05</v>
      </c>
      <c r="D10" s="2">
        <f>E5+D9</f>
        <v>4.6249999999999999E-2</v>
      </c>
      <c r="E10" s="2">
        <f>E5+E9</f>
        <v>0.04</v>
      </c>
    </row>
    <row r="12" spans="1:5">
      <c r="A12" t="s">
        <v>26</v>
      </c>
    </row>
    <row r="13" spans="1:5">
      <c r="A13" t="s">
        <v>27</v>
      </c>
    </row>
    <row r="14" spans="1:5">
      <c r="A14" t="s">
        <v>31</v>
      </c>
    </row>
    <row r="15" spans="1:5">
      <c r="A15" t="s">
        <v>32</v>
      </c>
    </row>
    <row r="16" spans="1:5">
      <c r="A16" t="s">
        <v>46</v>
      </c>
    </row>
    <row r="18" spans="1:5">
      <c r="A18" t="s">
        <v>49</v>
      </c>
    </row>
    <row r="19" spans="1:5">
      <c r="A19" t="s">
        <v>50</v>
      </c>
    </row>
    <row r="20" spans="1:5">
      <c r="A20" t="s">
        <v>0</v>
      </c>
    </row>
    <row r="22" spans="1:5">
      <c r="A22" t="s">
        <v>1</v>
      </c>
      <c r="B22" t="s">
        <v>2</v>
      </c>
      <c r="C22">
        <v>500</v>
      </c>
      <c r="D22" t="s">
        <v>9</v>
      </c>
      <c r="E22">
        <v>0.04</v>
      </c>
    </row>
    <row r="23" spans="1:5">
      <c r="B23" t="s">
        <v>3</v>
      </c>
      <c r="C23">
        <v>7.0000000000000007E-2</v>
      </c>
    </row>
    <row r="24" spans="1:5">
      <c r="B24" t="s">
        <v>6</v>
      </c>
      <c r="C24">
        <v>6</v>
      </c>
    </row>
    <row r="25" spans="1:5">
      <c r="B25" t="s">
        <v>5</v>
      </c>
      <c r="C25">
        <f>100*EXP(-C23*C24)</f>
        <v>65.704681981505672</v>
      </c>
    </row>
    <row r="26" spans="1:5">
      <c r="B26" t="s">
        <v>4</v>
      </c>
      <c r="C26">
        <f>C22*C25/100</f>
        <v>328.52340990752833</v>
      </c>
    </row>
    <row r="27" spans="1:5">
      <c r="A27" t="s">
        <v>7</v>
      </c>
      <c r="C27">
        <v>1000</v>
      </c>
    </row>
    <row r="28" spans="1:5">
      <c r="A28" t="s">
        <v>8</v>
      </c>
      <c r="C28" s="3">
        <f>C26*C27</f>
        <v>328523.40990752832</v>
      </c>
    </row>
    <row r="30" spans="1:5">
      <c r="A30" t="s">
        <v>10</v>
      </c>
      <c r="C30">
        <f>C23-E22</f>
        <v>3.0000000000000006E-2</v>
      </c>
    </row>
    <row r="31" spans="1:5">
      <c r="A31" t="s">
        <v>11</v>
      </c>
      <c r="C31">
        <f>0.5*C30</f>
        <v>1.5000000000000003E-2</v>
      </c>
    </row>
    <row r="32" spans="1:5">
      <c r="A32" t="s">
        <v>12</v>
      </c>
      <c r="C32">
        <f>0.5*C30</f>
        <v>1.5000000000000003E-2</v>
      </c>
    </row>
    <row r="34" spans="1:5">
      <c r="A34" t="s">
        <v>13</v>
      </c>
      <c r="E34" s="2">
        <f>E22+C32</f>
        <v>5.5000000000000007E-2</v>
      </c>
    </row>
    <row r="35" spans="1:5">
      <c r="A35" t="s">
        <v>33</v>
      </c>
    </row>
    <row r="38" spans="1:5">
      <c r="A38" t="s">
        <v>34</v>
      </c>
      <c r="D38">
        <f>EXP(-C24*C31)</f>
        <v>0.91393118527122819</v>
      </c>
    </row>
    <row r="39" spans="1:5">
      <c r="A39" t="s">
        <v>35</v>
      </c>
      <c r="D39">
        <f>1-D38</f>
        <v>8.6068814728771814E-2</v>
      </c>
    </row>
    <row r="40" spans="1:5">
      <c r="A40" t="s">
        <v>36</v>
      </c>
      <c r="D40">
        <f>D39*C27</f>
        <v>86.068814728771812</v>
      </c>
    </row>
    <row r="42" spans="1:5">
      <c r="A42" t="s">
        <v>37</v>
      </c>
      <c r="D42">
        <f>C27-D40</f>
        <v>913.93118527122817</v>
      </c>
    </row>
    <row r="43" spans="1:5">
      <c r="A43" t="s">
        <v>38</v>
      </c>
      <c r="D43" s="3">
        <f>914*C22</f>
        <v>457000</v>
      </c>
    </row>
    <row r="45" spans="1:5">
      <c r="A45" t="s">
        <v>39</v>
      </c>
      <c r="C45" t="s">
        <v>40</v>
      </c>
    </row>
    <row r="46" spans="1:5">
      <c r="D46" s="4">
        <f>LN(D43/C28)/C24</f>
        <v>5.5012548745335531E-2</v>
      </c>
    </row>
    <row r="50" spans="1:5">
      <c r="A50" t="s">
        <v>41</v>
      </c>
      <c r="E50">
        <v>0.06</v>
      </c>
    </row>
    <row r="51" spans="1:5">
      <c r="A51" t="s">
        <v>42</v>
      </c>
      <c r="E51">
        <f>EXP(-C24*E50)</f>
        <v>0.69767632607103103</v>
      </c>
    </row>
    <row r="52" spans="1:5">
      <c r="A52" t="s">
        <v>43</v>
      </c>
      <c r="E52" s="3">
        <f>E51*C22*C27</f>
        <v>348838.16303551552</v>
      </c>
    </row>
    <row r="53" spans="1:5">
      <c r="A53" t="s">
        <v>44</v>
      </c>
      <c r="E53" s="5">
        <f>LN(E52/C28)/C24</f>
        <v>1.0000000000000038E-2</v>
      </c>
    </row>
    <row r="56" spans="1:5">
      <c r="A56" t="s">
        <v>45</v>
      </c>
    </row>
    <row r="57" spans="1:5">
      <c r="A57" t="s">
        <v>28</v>
      </c>
    </row>
    <row r="58" spans="1:5">
      <c r="A58" t="s">
        <v>29</v>
      </c>
    </row>
    <row r="59" spans="1:5">
      <c r="A59" t="s">
        <v>30</v>
      </c>
    </row>
  </sheetData>
  <phoneticPr fontId="4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Arizona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Lamoureux</dc:creator>
  <cp:lastModifiedBy>Chris Lamoureux</cp:lastModifiedBy>
  <dcterms:created xsi:type="dcterms:W3CDTF">2018-12-03T21:16:12Z</dcterms:created>
  <dcterms:modified xsi:type="dcterms:W3CDTF">2018-12-05T00:39:19Z</dcterms:modified>
</cp:coreProperties>
</file>